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98" windowHeight="9653" tabRatio="716" firstSheet="14" activeTab="18"/>
  </bookViews>
  <sheets>
    <sheet name="PARLIAMENTARY SEATS" sheetId="1" r:id="rId1"/>
    <sheet name="Constituency Calculations" sheetId="2" state="hidden" r:id="rId2"/>
    <sheet name="Blaenau Gwent" sheetId="3" r:id="rId3"/>
    <sheet name="Bridgend" sheetId="4" r:id="rId4"/>
    <sheet name="Caerphilly" sheetId="5" r:id="rId5"/>
    <sheet name="Cardiff" sheetId="6" r:id="rId6"/>
    <sheet name="Carmarthenshire" sheetId="7" r:id="rId7"/>
    <sheet name="Ceredigion" sheetId="8" r:id="rId8"/>
    <sheet name="Conwy" sheetId="9" r:id="rId9"/>
    <sheet name="Denbighshire" sheetId="10" r:id="rId10"/>
    <sheet name="Flintshire" sheetId="11" r:id="rId11"/>
    <sheet name="Gwynedd" sheetId="12" r:id="rId12"/>
    <sheet name="Isle of Anglesey" sheetId="13" r:id="rId13"/>
    <sheet name="Merthyr Tydfil" sheetId="14" r:id="rId14"/>
    <sheet name="Monmouthshire" sheetId="15" r:id="rId15"/>
    <sheet name="Neath Port Talbot" sheetId="16" r:id="rId16"/>
    <sheet name="Newport" sheetId="17" r:id="rId17"/>
    <sheet name="Pembrokeshire" sheetId="18" r:id="rId18"/>
    <sheet name="Powys" sheetId="19" r:id="rId19"/>
    <sheet name="Rhondda, Cynon, Taff" sheetId="20" r:id="rId20"/>
    <sheet name="Swansea" sheetId="21" r:id="rId21"/>
    <sheet name="Torfaen" sheetId="22" r:id="rId22"/>
    <sheet name="The Vale of Glamorgan" sheetId="23" r:id="rId23"/>
    <sheet name="Wrexham" sheetId="24" r:id="rId24"/>
  </sheets>
  <definedNames>
    <definedName name="_xlnm._FilterDatabase" localSheetId="11" hidden="1">'Gwynedd'!$F$1:$F$101</definedName>
    <definedName name="_xlnm._FilterDatabase" localSheetId="14" hidden="1">'Monmouthshire'!$F$1:$F$56</definedName>
    <definedName name="_xlnm._FilterDatabase" localSheetId="15" hidden="1">'Neath Port Talbot'!$F$1:$F$54</definedName>
    <definedName name="_xlnm._FilterDatabase" localSheetId="16" hidden="1">'Newport'!$F$1:$F$31</definedName>
    <definedName name="_xlnm._FilterDatabase" localSheetId="18" hidden="1">'Powys'!$F$1:$F$86</definedName>
    <definedName name="_xlnm._FilterDatabase" localSheetId="19" hidden="1">'Rhondda, Cynon, Taff'!$F$1:$F$75</definedName>
    <definedName name="_xlnm._FilterDatabase" localSheetId="20" hidden="1">'Swansea'!$F$1:$F$59</definedName>
    <definedName name="_xlnm._FilterDatabase" localSheetId="22" hidden="1">'The Vale of Glamorgan'!$F$1:$F$38</definedName>
    <definedName name="_xlnm._FilterDatabase" localSheetId="21" hidden="1">'Torfaen'!$F$1:$F$37</definedName>
    <definedName name="_xlnm._FilterDatabase" localSheetId="23" hidden="1">'Wrexham'!$F$1:$F$57</definedName>
    <definedName name="_Regression_Int" localSheetId="0" hidden="1">1</definedName>
    <definedName name="_xlfn.COUNTIFS" hidden="1">#NAME?</definedName>
    <definedName name="_xlnm.Print_Area" localSheetId="0">'PARLIAMENTARY SEATS'!$A$1:$C$36</definedName>
    <definedName name="Print_Area_MI" localSheetId="0">'PARLIAMENTARY SEATS'!$A$1:$C$36</definedName>
  </definedNames>
  <calcPr fullCalcOnLoad="1"/>
</workbook>
</file>

<file path=xl/sharedStrings.xml><?xml version="1.0" encoding="utf-8"?>
<sst xmlns="http://schemas.openxmlformats.org/spreadsheetml/2006/main" count="4831" uniqueCount="1969">
  <si>
    <t>Llangeler</t>
  </si>
  <si>
    <t>Llangennech</t>
  </si>
  <si>
    <t>Llangunnor</t>
  </si>
  <si>
    <t>Llangyndeyrn</t>
  </si>
  <si>
    <t>Llansteffan</t>
  </si>
  <si>
    <t>Lliedi</t>
  </si>
  <si>
    <t>Llwynhendy</t>
  </si>
  <si>
    <t>Pembrey</t>
  </si>
  <si>
    <t>Penygroes</t>
  </si>
  <si>
    <t>Pontamman</t>
  </si>
  <si>
    <t>Pontyberem</t>
  </si>
  <si>
    <t>55.</t>
  </si>
  <si>
    <t>56.</t>
  </si>
  <si>
    <t>St.Clears</t>
  </si>
  <si>
    <t>57.</t>
  </si>
  <si>
    <t>St.Ishmael</t>
  </si>
  <si>
    <t>58.</t>
  </si>
  <si>
    <t>Saron</t>
  </si>
  <si>
    <t>59.</t>
  </si>
  <si>
    <t>Swiss Valley</t>
  </si>
  <si>
    <t>60.</t>
  </si>
  <si>
    <t>Trelech</t>
  </si>
  <si>
    <t>61.</t>
  </si>
  <si>
    <t>Trimsaran</t>
  </si>
  <si>
    <t>62.</t>
  </si>
  <si>
    <t>63.</t>
  </si>
  <si>
    <t>Tycroes</t>
  </si>
  <si>
    <t>64.</t>
  </si>
  <si>
    <t>Tyisha</t>
  </si>
  <si>
    <t>65.</t>
  </si>
  <si>
    <t>PEMBROKESHIRE COUNTY *</t>
  </si>
  <si>
    <t>Amroth</t>
  </si>
  <si>
    <t>Burton</t>
  </si>
  <si>
    <t>Camrose</t>
  </si>
  <si>
    <t>Carew</t>
  </si>
  <si>
    <t>Castle</t>
  </si>
  <si>
    <t>Cilgerran</t>
  </si>
  <si>
    <t>Clydau</t>
  </si>
  <si>
    <t>Crymych</t>
  </si>
  <si>
    <t>Dinas Cross</t>
  </si>
  <si>
    <t>East Williamston</t>
  </si>
  <si>
    <t>Garth</t>
  </si>
  <si>
    <t>Goodwick</t>
  </si>
  <si>
    <t>Johnston</t>
  </si>
  <si>
    <t>Lampeter Velfrey</t>
  </si>
  <si>
    <t>Lamphey</t>
  </si>
  <si>
    <t>Letterston</t>
  </si>
  <si>
    <t>Llangwm</t>
  </si>
  <si>
    <t>Manorbier</t>
  </si>
  <si>
    <t>Merlin's Bridge</t>
  </si>
  <si>
    <t>Narberth Rural</t>
  </si>
  <si>
    <t>Pembroke Dock: Central</t>
  </si>
  <si>
    <t>Pembroke Dock: Llanion</t>
  </si>
  <si>
    <t>Pembroke Dock: Market</t>
  </si>
  <si>
    <t>Pembroke Dock: Pennar</t>
  </si>
  <si>
    <t>Pembroke: Monkton</t>
  </si>
  <si>
    <t>Pembroke: St.Michael</t>
  </si>
  <si>
    <t>Penally</t>
  </si>
  <si>
    <t>Priory</t>
  </si>
  <si>
    <t>Rudbaxton</t>
  </si>
  <si>
    <t>St.David's</t>
  </si>
  <si>
    <t>St.Ishmael's</t>
  </si>
  <si>
    <t>Saundersfoot</t>
  </si>
  <si>
    <t>Scleddau</t>
  </si>
  <si>
    <t>Solva</t>
  </si>
  <si>
    <t>The Havens</t>
  </si>
  <si>
    <t>Wiston</t>
  </si>
  <si>
    <t>Caerphilly (pt)</t>
  </si>
  <si>
    <t>Monmouthshire (pt)</t>
  </si>
  <si>
    <t>Torfaen (pt)</t>
  </si>
  <si>
    <t>Newport (pt)</t>
  </si>
  <si>
    <t>BLAENAU GWENT COUNTY BOROUGH *</t>
  </si>
  <si>
    <t>Abertillery</t>
  </si>
  <si>
    <t>Badminton</t>
  </si>
  <si>
    <t>Beaufort</t>
  </si>
  <si>
    <t>Blaina</t>
  </si>
  <si>
    <t>Brynmawr</t>
  </si>
  <si>
    <t>Cwm</t>
  </si>
  <si>
    <t>Cwmtillery</t>
  </si>
  <si>
    <t>Ebbw Vale North</t>
  </si>
  <si>
    <t>Ebbw Vale South</t>
  </si>
  <si>
    <t>Georgetown</t>
  </si>
  <si>
    <t>Llanhilleth</t>
  </si>
  <si>
    <t>Nantyglo</t>
  </si>
  <si>
    <t>Rassau</t>
  </si>
  <si>
    <t>Sirhowy</t>
  </si>
  <si>
    <t>Six Bells</t>
  </si>
  <si>
    <t>Tredegar Central and West</t>
  </si>
  <si>
    <t>Abercarn</t>
  </si>
  <si>
    <t>Argoed</t>
  </si>
  <si>
    <t>Blackwood</t>
  </si>
  <si>
    <t>Cefn Fforest</t>
  </si>
  <si>
    <t>Crosskeys</t>
  </si>
  <si>
    <t>Crumlin</t>
  </si>
  <si>
    <t>Newbridge</t>
  </si>
  <si>
    <t>Pengam</t>
  </si>
  <si>
    <t>Penmaen</t>
  </si>
  <si>
    <t>Pontllanfraith</t>
  </si>
  <si>
    <t>Risca East</t>
  </si>
  <si>
    <t>Risca West</t>
  </si>
  <si>
    <t>Ynysddu</t>
  </si>
  <si>
    <t>MONMOUTHSHIRE COUNTY *</t>
  </si>
  <si>
    <t>Caerwent</t>
  </si>
  <si>
    <t>Caldicot Castle</t>
  </si>
  <si>
    <t>Cantref</t>
  </si>
  <si>
    <t>Croesonen</t>
  </si>
  <si>
    <t>Crucorney</t>
  </si>
  <si>
    <t>Dewstow</t>
  </si>
  <si>
    <t>Goetre Fawr</t>
  </si>
  <si>
    <t>Lansdown</t>
  </si>
  <si>
    <t>Larkfield</t>
  </si>
  <si>
    <t>Llanbadoc</t>
  </si>
  <si>
    <t>Llanelly Hill</t>
  </si>
  <si>
    <t>Llanfoist Fawr</t>
  </si>
  <si>
    <t>Llangybi Fawr</t>
  </si>
  <si>
    <t>Llanover</t>
  </si>
  <si>
    <t>Llanwenarth Ultra</t>
  </si>
  <si>
    <t>Mardy</t>
  </si>
  <si>
    <t>Mitchel Troy</t>
  </si>
  <si>
    <t>Portskewett</t>
  </si>
  <si>
    <t>Raglan</t>
  </si>
  <si>
    <t>Rogiet</t>
  </si>
  <si>
    <t>St.Arvans</t>
  </si>
  <si>
    <t>St.Christopher's</t>
  </si>
  <si>
    <t>St.Kingsmark</t>
  </si>
  <si>
    <t>St.Mary's</t>
  </si>
  <si>
    <t>Thornwell</t>
  </si>
  <si>
    <t>Trellech United</t>
  </si>
  <si>
    <t>Usk</t>
  </si>
  <si>
    <t>West End</t>
  </si>
  <si>
    <t>NEWPORT COUNTY BOROUGH *</t>
  </si>
  <si>
    <t>Allt-yr-yn</t>
  </si>
  <si>
    <t>Alway</t>
  </si>
  <si>
    <t>Beechwood</t>
  </si>
  <si>
    <t>Bettws</t>
  </si>
  <si>
    <t>Caerleon</t>
  </si>
  <si>
    <t>Gaer</t>
  </si>
  <si>
    <t>Graig</t>
  </si>
  <si>
    <t>Langstone</t>
  </si>
  <si>
    <t>Malpas</t>
  </si>
  <si>
    <t>Marshfield</t>
  </si>
  <si>
    <t>Pillgwenlly</t>
  </si>
  <si>
    <t>Ringland</t>
  </si>
  <si>
    <t>Rogerstone</t>
  </si>
  <si>
    <t>St.Julians</t>
  </si>
  <si>
    <t>Shaftesbury</t>
  </si>
  <si>
    <t>Stow Hill</t>
  </si>
  <si>
    <t>Tredegar Park</t>
  </si>
  <si>
    <t>Victoria</t>
  </si>
  <si>
    <t>Llanaelhaearn</t>
  </si>
  <si>
    <t>Penrhyndeudraeth</t>
  </si>
  <si>
    <t>Betws-y-Coed</t>
  </si>
  <si>
    <t>Brynyffynnon</t>
  </si>
  <si>
    <t>Aberteifi /Cardigan-Mwldan (2)</t>
  </si>
  <si>
    <t>Aberteifi/ Cardigan-Rhyd-y-Fuwch (2)</t>
  </si>
  <si>
    <t>Aberteifi/ Cardigan-Teifi (2) (4)</t>
  </si>
  <si>
    <t>Aberystwyth Canol/Central (1)</t>
  </si>
  <si>
    <t>Aberystwyth Gogledd/North (1)</t>
  </si>
  <si>
    <t>Llansantffraed</t>
  </si>
  <si>
    <t>Neyland: East</t>
  </si>
  <si>
    <t>Neyland: West</t>
  </si>
  <si>
    <t>Carmarthen Town North</t>
  </si>
  <si>
    <t>Carmarthen Town South</t>
  </si>
  <si>
    <t>Carmarthen Town West</t>
  </si>
  <si>
    <t>Tai-bach</t>
  </si>
  <si>
    <t>TORFAEN COUNTY BOROUGH *</t>
  </si>
  <si>
    <t>Abersychan</t>
  </si>
  <si>
    <t>Blaenavon</t>
  </si>
  <si>
    <t>Brynwern</t>
  </si>
  <si>
    <t>Coed Eva</t>
  </si>
  <si>
    <t>Croesyceiliog North</t>
  </si>
  <si>
    <t>Croesyceiliog South</t>
  </si>
  <si>
    <t>Cwmyniscoy</t>
  </si>
  <si>
    <t>Fairwater</t>
  </si>
  <si>
    <t>Greenmeadow</t>
  </si>
  <si>
    <t>Llantarnam</t>
  </si>
  <si>
    <t>Llanyrafon North</t>
  </si>
  <si>
    <t>Llanyrafon South</t>
  </si>
  <si>
    <t>Panteg</t>
  </si>
  <si>
    <t>Pontnewydd</t>
  </si>
  <si>
    <t>Pontnewynydd</t>
  </si>
  <si>
    <t>Pontypool</t>
  </si>
  <si>
    <t>St.Cadocs and Penygarn</t>
  </si>
  <si>
    <t>St.Dials</t>
  </si>
  <si>
    <t>Snatchwood</t>
  </si>
  <si>
    <t>Trevethin</t>
  </si>
  <si>
    <t>Two Locks</t>
  </si>
  <si>
    <t>Upper Cwmbran</t>
  </si>
  <si>
    <t>Wainfelin</t>
  </si>
  <si>
    <t>Gwynedd (pt)</t>
  </si>
  <si>
    <t>Bryn</t>
  </si>
  <si>
    <t>Caerhun</t>
  </si>
  <si>
    <t>Capelulo</t>
  </si>
  <si>
    <t>Craig-y-Don</t>
  </si>
  <si>
    <t>Crwst</t>
  </si>
  <si>
    <t>Deganwy</t>
  </si>
  <si>
    <t>Eglwysbach</t>
  </si>
  <si>
    <t>Gogarth</t>
  </si>
  <si>
    <t>Gower</t>
  </si>
  <si>
    <t>Marl</t>
  </si>
  <si>
    <t>Pant-yr-afon/Penmaenan</t>
  </si>
  <si>
    <t>Penrhyn</t>
  </si>
  <si>
    <t>Pensarn</t>
  </si>
  <si>
    <t>Trefriw</t>
  </si>
  <si>
    <t>Tudno</t>
  </si>
  <si>
    <t>Uwch Conwy</t>
  </si>
  <si>
    <t>Cadnant</t>
  </si>
  <si>
    <t>GWYNEDD COUNTY *</t>
  </si>
  <si>
    <t>Aberdaron</t>
  </si>
  <si>
    <t>Abererch</t>
  </si>
  <si>
    <t>Abersoch</t>
  </si>
  <si>
    <t>Bala</t>
  </si>
  <si>
    <t>Bontnewydd</t>
  </si>
  <si>
    <t>Botwnnog</t>
  </si>
  <si>
    <t>Bowydd &amp; Rhiw</t>
  </si>
  <si>
    <t>Clynnog</t>
  </si>
  <si>
    <t>W05000981</t>
  </si>
  <si>
    <t>W05000982</t>
  </si>
  <si>
    <t>W05000983</t>
  </si>
  <si>
    <t>W05000984</t>
  </si>
  <si>
    <t>W05000985</t>
  </si>
  <si>
    <t>W05000986</t>
  </si>
  <si>
    <t>W05000987</t>
  </si>
  <si>
    <t>W05000988</t>
  </si>
  <si>
    <t>W05000989</t>
  </si>
  <si>
    <t>W05000990</t>
  </si>
  <si>
    <t>W05000991</t>
  </si>
  <si>
    <t>Criccieth</t>
  </si>
  <si>
    <t>Deiniol</t>
  </si>
  <si>
    <t>Dewi</t>
  </si>
  <si>
    <t>Dyffryn Ardudwy</t>
  </si>
  <si>
    <t>Efail-newydd/Buan</t>
  </si>
  <si>
    <t>Glyder</t>
  </si>
  <si>
    <t>Harlech</t>
  </si>
  <si>
    <t>Hendre</t>
  </si>
  <si>
    <t>Hirael</t>
  </si>
  <si>
    <t>Llanbedr</t>
  </si>
  <si>
    <t>Llanbedrog</t>
  </si>
  <si>
    <t>Llanberis</t>
  </si>
  <si>
    <t>Llandderfel</t>
  </si>
  <si>
    <t>Llanengan</t>
  </si>
  <si>
    <t>Llanuwchllyn</t>
  </si>
  <si>
    <t>Llanwnda</t>
  </si>
  <si>
    <t>Marchog</t>
  </si>
  <si>
    <t>Ogwen</t>
  </si>
  <si>
    <t>Pentir</t>
  </si>
  <si>
    <t>Pwllheli North</t>
  </si>
  <si>
    <t>Pwllheli South</t>
  </si>
  <si>
    <t>Seiont</t>
  </si>
  <si>
    <t>Trawsfynydd</t>
  </si>
  <si>
    <t>66.</t>
  </si>
  <si>
    <t>Tudweiliog</t>
  </si>
  <si>
    <t>67.</t>
  </si>
  <si>
    <t>Tywyn</t>
  </si>
  <si>
    <t>68.</t>
  </si>
  <si>
    <t>Waunfawr</t>
  </si>
  <si>
    <t>69.</t>
  </si>
  <si>
    <t>Y Felinheli</t>
  </si>
  <si>
    <t>Bridgend (pt)</t>
  </si>
  <si>
    <t>The Vale of Glamorgan (pt)</t>
  </si>
  <si>
    <t>Cardiff (pt)</t>
  </si>
  <si>
    <t>BRIDGEND COUNTY BOROUGH *</t>
  </si>
  <si>
    <t>Blackmill</t>
  </si>
  <si>
    <t>Blaengarw</t>
  </si>
  <si>
    <t>Brackla</t>
  </si>
  <si>
    <t>Caerau</t>
  </si>
  <si>
    <t>Cefn Cribwr</t>
  </si>
  <si>
    <t>Cornelly</t>
  </si>
  <si>
    <t>Coychurch Lower</t>
  </si>
  <si>
    <t>Llangeinor</t>
  </si>
  <si>
    <t>Llangynwyd</t>
  </si>
  <si>
    <t>Maesteg East</t>
  </si>
  <si>
    <t>Maesteg West</t>
  </si>
  <si>
    <t>Morfa</t>
  </si>
  <si>
    <t>Nant-y-moel</t>
  </si>
  <si>
    <t>Newcastle</t>
  </si>
  <si>
    <t>Ogmore Vale</t>
  </si>
  <si>
    <t>Oldcastle</t>
  </si>
  <si>
    <t>Pontycymmer</t>
  </si>
  <si>
    <t>Pyle</t>
  </si>
  <si>
    <t>Ynysawdre</t>
  </si>
  <si>
    <t>St. David Within</t>
  </si>
  <si>
    <t>St. John</t>
  </si>
  <si>
    <t>St. Mary</t>
  </si>
  <si>
    <t>Aberbargoed</t>
  </si>
  <si>
    <t>Aber Valley</t>
  </si>
  <si>
    <t>Bargoed</t>
  </si>
  <si>
    <t>Gilfach</t>
  </si>
  <si>
    <t>Llanbradach</t>
  </si>
  <si>
    <t>Maesycwmmer</t>
  </si>
  <si>
    <t>Morgan Jones</t>
  </si>
  <si>
    <t>Moriah</t>
  </si>
  <si>
    <t>Nelson</t>
  </si>
  <si>
    <t>New Tredegar</t>
  </si>
  <si>
    <t>Penyrheol</t>
  </si>
  <si>
    <t>Pontlottyn</t>
  </si>
  <si>
    <t>Twyn Carno</t>
  </si>
  <si>
    <t>Ystrad Mynach</t>
  </si>
  <si>
    <t>Merthyr Tydfil and Rhymney CC (pt)</t>
  </si>
  <si>
    <t>MERTHYR TYDFIL COUNTY BOROUGH *</t>
  </si>
  <si>
    <t>Bedlinog</t>
  </si>
  <si>
    <t>Cyfarthfa</t>
  </si>
  <si>
    <t>Dowlais</t>
  </si>
  <si>
    <t>Gurnos</t>
  </si>
  <si>
    <t>Merthyr Vale</t>
  </si>
  <si>
    <t>Park</t>
  </si>
  <si>
    <t>Penydarren</t>
  </si>
  <si>
    <t>Plymouth</t>
  </si>
  <si>
    <t>Town</t>
  </si>
  <si>
    <t>Treharris</t>
  </si>
  <si>
    <t>Vaynor</t>
  </si>
  <si>
    <t>Aberaman North</t>
  </si>
  <si>
    <t>Aberaman South</t>
  </si>
  <si>
    <t>Abercynon</t>
  </si>
  <si>
    <t>Aberdare East</t>
  </si>
  <si>
    <t>Aberdare West/Llwydcoed</t>
  </si>
  <si>
    <t>Beddau</t>
  </si>
  <si>
    <t>Brynna</t>
  </si>
  <si>
    <t>Church Village</t>
  </si>
  <si>
    <t>Cilfynydd</t>
  </si>
  <si>
    <t>Cwmbach</t>
  </si>
  <si>
    <t>Cwm Clydach</t>
  </si>
  <si>
    <t>Cymmer</t>
  </si>
  <si>
    <t>Ferndale</t>
  </si>
  <si>
    <t>Gilfach Goch</t>
  </si>
  <si>
    <t>Glyncoch</t>
  </si>
  <si>
    <t>Hawthorn</t>
  </si>
  <si>
    <t>Hirwaun</t>
  </si>
  <si>
    <t>Llanharan</t>
  </si>
  <si>
    <t>Llantrisant Town</t>
  </si>
  <si>
    <t>Llantwit Fardre</t>
  </si>
  <si>
    <t>Llwyn-y-pia</t>
  </si>
  <si>
    <t>Maerdy</t>
  </si>
  <si>
    <t>Mountain Ash East</t>
  </si>
  <si>
    <t>Mountain Ash West</t>
  </si>
  <si>
    <t>Penrhiwceiber</t>
  </si>
  <si>
    <t>Pentre</t>
  </si>
  <si>
    <t>Pen-y-graig</t>
  </si>
  <si>
    <t>Pen-y-waun</t>
  </si>
  <si>
    <t>Pontypridd Town</t>
  </si>
  <si>
    <t>Porth</t>
  </si>
  <si>
    <t>Rhigos</t>
  </si>
  <si>
    <t>Rhondda</t>
  </si>
  <si>
    <t>Rhydfelen Central/Ilan</t>
  </si>
  <si>
    <t>Taffs Well</t>
  </si>
  <si>
    <t>Ton-teg</t>
  </si>
  <si>
    <t>Tonypandy</t>
  </si>
  <si>
    <t>Tonyrefail East</t>
  </si>
  <si>
    <t>Tonyrefail West</t>
  </si>
  <si>
    <t>Trallwng</t>
  </si>
  <si>
    <t>Trealaw</t>
  </si>
  <si>
    <t>Treforest</t>
  </si>
  <si>
    <t>Treherbert</t>
  </si>
  <si>
    <t>Treorchy</t>
  </si>
  <si>
    <t>Tylorstown</t>
  </si>
  <si>
    <t>Tyn-y-nant</t>
  </si>
  <si>
    <t>Ynyshir</t>
  </si>
  <si>
    <t>Ynysybwl</t>
  </si>
  <si>
    <t>Ystrad</t>
  </si>
  <si>
    <t>Pontypridd CC (pt)</t>
  </si>
  <si>
    <t>Aber-craf</t>
  </si>
  <si>
    <t>Banwy</t>
  </si>
  <si>
    <t>Berriew</t>
  </si>
  <si>
    <t>Builth</t>
  </si>
  <si>
    <t>Bwlch</t>
  </si>
  <si>
    <t>Churchstoke</t>
  </si>
  <si>
    <t>Cwm-twrch</t>
  </si>
  <si>
    <t>Disserth and Trecoed</t>
  </si>
  <si>
    <t>Dolforwyn</t>
  </si>
  <si>
    <t>Forden</t>
  </si>
  <si>
    <t>Glasbury</t>
  </si>
  <si>
    <t>Gwernyfed</t>
  </si>
  <si>
    <t>Hay</t>
  </si>
  <si>
    <t>Kerry</t>
  </si>
  <si>
    <t>Knighton</t>
  </si>
  <si>
    <t>Llanbrynmair</t>
  </si>
  <si>
    <t>Llandinam</t>
  </si>
  <si>
    <t>Llandrindod East/Llandrindod West</t>
  </si>
  <si>
    <t>Llandrindod North</t>
  </si>
  <si>
    <t>Llandrindod South</t>
  </si>
  <si>
    <t>Llandrinio</t>
  </si>
  <si>
    <t>Llandysilio</t>
  </si>
  <si>
    <t>Llanfair Caereinion</t>
  </si>
  <si>
    <t>Llanfihangel</t>
  </si>
  <si>
    <t>Llanfyllin</t>
  </si>
  <si>
    <t>Llangattock</t>
  </si>
  <si>
    <t>Llangors</t>
  </si>
  <si>
    <t>Llangynidr</t>
  </si>
  <si>
    <t>Llanidloes</t>
  </si>
  <si>
    <t>Llanrhaeadr-ym-Mochnant/Llansilin</t>
  </si>
  <si>
    <t>Llanyre</t>
  </si>
  <si>
    <t>Machynlleth</t>
  </si>
  <si>
    <t>Maescar/Llywel</t>
  </si>
  <si>
    <t>Meifod</t>
  </si>
  <si>
    <t>Montgomery</t>
  </si>
  <si>
    <t>Newtown Central</t>
  </si>
  <si>
    <t>Newtown East</t>
  </si>
  <si>
    <t>Newtown Llanllwchaiarn North</t>
  </si>
  <si>
    <t>Newtown Llanllwchaiarn West</t>
  </si>
  <si>
    <t>Newtown South</t>
  </si>
  <si>
    <t>Presteigne</t>
  </si>
  <si>
    <t>COUNSTITUENCIES CALCULATIONS TABLE</t>
  </si>
  <si>
    <t>Trewern</t>
  </si>
  <si>
    <t>Welshpool Castle</t>
  </si>
  <si>
    <t>Welshpool Gungrog</t>
  </si>
  <si>
    <t>Welshpool Llanerchyddol</t>
  </si>
  <si>
    <t>Ynyscedwyn</t>
  </si>
  <si>
    <t>Yscir</t>
  </si>
  <si>
    <t>Ystradgynlais</t>
  </si>
  <si>
    <t>Adamsdown</t>
  </si>
  <si>
    <t>Butetown</t>
  </si>
  <si>
    <t>Canton</t>
  </si>
  <si>
    <t>Cathays</t>
  </si>
  <si>
    <t>Cyncoed</t>
  </si>
  <si>
    <t>Gabalfa</t>
  </si>
  <si>
    <t>Grangetown</t>
  </si>
  <si>
    <t>Heath</t>
  </si>
  <si>
    <t>Llandaff</t>
  </si>
  <si>
    <t>Llanrumney</t>
  </si>
  <si>
    <t>Pentwyn</t>
  </si>
  <si>
    <t>Pentyrch</t>
  </si>
  <si>
    <t>Plasnewydd</t>
  </si>
  <si>
    <t>Rhiwbina</t>
  </si>
  <si>
    <t>Riverside</t>
  </si>
  <si>
    <t>Splott</t>
  </si>
  <si>
    <t>Llantilio Crossenny</t>
  </si>
  <si>
    <t>THE VALE OF GLAMORGAN COUNTY BOROUGH *</t>
  </si>
  <si>
    <t>Baruc</t>
  </si>
  <si>
    <t>Buttrills</t>
  </si>
  <si>
    <t>Cadoc</t>
  </si>
  <si>
    <t>Castleland</t>
  </si>
  <si>
    <t>Cornerswell</t>
  </si>
  <si>
    <t>Court</t>
  </si>
  <si>
    <t>Cowbridge</t>
  </si>
  <si>
    <t>Dinas Powys</t>
  </si>
  <si>
    <t>Dyfan</t>
  </si>
  <si>
    <t>Gibbonsdown</t>
  </si>
  <si>
    <t>Illtyd</t>
  </si>
  <si>
    <t>Llandow/Ewenny</t>
  </si>
  <si>
    <t>Llantwit Major</t>
  </si>
  <si>
    <t>Peterston-super-Ely</t>
  </si>
  <si>
    <t>Rhoose</t>
  </si>
  <si>
    <t>St.Athan</t>
  </si>
  <si>
    <t>Stanwell</t>
  </si>
  <si>
    <t>Sully</t>
  </si>
  <si>
    <t>Wenvoe</t>
  </si>
  <si>
    <t>Neath Port Talbot (pt)</t>
  </si>
  <si>
    <t>Swansea (pt)</t>
  </si>
  <si>
    <t>NEATH PORT TALBOT COUNTY BOROUGH *</t>
  </si>
  <si>
    <t>Aberavon</t>
  </si>
  <si>
    <t>Aberdulais</t>
  </si>
  <si>
    <t>Allt-wen</t>
  </si>
  <si>
    <t>Baglan</t>
  </si>
  <si>
    <t>Blaengwrach</t>
  </si>
  <si>
    <t>Briton Ferry East</t>
  </si>
  <si>
    <t>Briton Ferry West</t>
  </si>
  <si>
    <t>Bryn and Cwmavon</t>
  </si>
  <si>
    <t>Bryn-côch North</t>
  </si>
  <si>
    <t>Bryn-côch South</t>
  </si>
  <si>
    <t>Cadoxton</t>
  </si>
  <si>
    <t>Cimla</t>
  </si>
  <si>
    <t>Coedffranc Central</t>
  </si>
  <si>
    <t>Coedffranc North</t>
  </si>
  <si>
    <t>Coedffranc West</t>
  </si>
  <si>
    <t>Crynant</t>
  </si>
  <si>
    <t>Cwmllynfell</t>
  </si>
  <si>
    <t>Dyffryn</t>
  </si>
  <si>
    <t>Glyncorrwg</t>
  </si>
  <si>
    <t>Glynneath</t>
  </si>
  <si>
    <t>Godre'r graig</t>
  </si>
  <si>
    <t>Gwaun-Cae-Gurwen</t>
  </si>
  <si>
    <t>Gwynfi</t>
  </si>
  <si>
    <t>Lower Brynamman</t>
  </si>
  <si>
    <t>Margam</t>
  </si>
  <si>
    <t>Neath East</t>
  </si>
  <si>
    <t>Neath North</t>
  </si>
  <si>
    <t>Neath South</t>
  </si>
  <si>
    <t>Onllwyn</t>
  </si>
  <si>
    <t>Pelenna</t>
  </si>
  <si>
    <t>Pontardawe</t>
  </si>
  <si>
    <t>Port Talbot</t>
  </si>
  <si>
    <t>Resolven</t>
  </si>
  <si>
    <t>Sandfields East</t>
  </si>
  <si>
    <t>Sandfields West</t>
  </si>
  <si>
    <t>Seven Sisters</t>
  </si>
  <si>
    <t>Tonna</t>
  </si>
  <si>
    <t>Ystalyfera</t>
  </si>
  <si>
    <t>Bishopston</t>
  </si>
  <si>
    <t>Bonymaen</t>
  </si>
  <si>
    <t>Cwmbwrla</t>
  </si>
  <si>
    <t>Fairwood</t>
  </si>
  <si>
    <t>Killay North</t>
  </si>
  <si>
    <t>Killay South</t>
  </si>
  <si>
    <t>Kingsbridge</t>
  </si>
  <si>
    <t>Llansamlet</t>
  </si>
  <si>
    <t>Lower Loughor</t>
  </si>
  <si>
    <t>Mawr</t>
  </si>
  <si>
    <t>Mayals</t>
  </si>
  <si>
    <t>Morriston</t>
  </si>
  <si>
    <t>Mynyddbach</t>
  </si>
  <si>
    <t>Newton</t>
  </si>
  <si>
    <t>Oystermouth</t>
  </si>
  <si>
    <t>Penclawdd</t>
  </si>
  <si>
    <t>Penderry</t>
  </si>
  <si>
    <t>Penllergaer</t>
  </si>
  <si>
    <t>Pennard</t>
  </si>
  <si>
    <t>Pontardulais</t>
  </si>
  <si>
    <t>St.Thomas</t>
  </si>
  <si>
    <t>Sketty</t>
  </si>
  <si>
    <t>Townhill</t>
  </si>
  <si>
    <t>Uplands</t>
  </si>
  <si>
    <t>Upper Loughor</t>
  </si>
  <si>
    <t>West Cross</t>
  </si>
  <si>
    <t>Aberkenfig</t>
  </si>
  <si>
    <t>Bryncethin</t>
  </si>
  <si>
    <t>Bryncoch</t>
  </si>
  <si>
    <t>Bryntirion, Laleston and Merthyr Mawr</t>
  </si>
  <si>
    <t>Cefn Glas</t>
  </si>
  <si>
    <t>Coity</t>
  </si>
  <si>
    <t>Felindre</t>
  </si>
  <si>
    <t>Litchard</t>
  </si>
  <si>
    <t>Llangewydd and Brynhyfryd</t>
  </si>
  <si>
    <t>Nottage</t>
  </si>
  <si>
    <t>Pendre</t>
  </si>
  <si>
    <t>Penprysg</t>
  </si>
  <si>
    <t>Pen-y-fai</t>
  </si>
  <si>
    <t>Porthcawl East Central</t>
  </si>
  <si>
    <t>Porthcawl West Central</t>
  </si>
  <si>
    <t>Rest Bay</t>
  </si>
  <si>
    <t>Sarn</t>
  </si>
  <si>
    <t>Bedwas, Trethomas and Machen</t>
  </si>
  <si>
    <t>Blaen Hafren</t>
  </si>
  <si>
    <t>Bronllys</t>
  </si>
  <si>
    <t>Caersws</t>
  </si>
  <si>
    <t>Crickhowell</t>
  </si>
  <si>
    <t>Glantwymyn</t>
  </si>
  <si>
    <t>Llanelwedd</t>
  </si>
  <si>
    <t>Guilsfield</t>
  </si>
  <si>
    <t>Llanafanfawr</t>
  </si>
  <si>
    <t>Clydach (1)(2)</t>
  </si>
  <si>
    <t>Cockett (2)</t>
  </si>
  <si>
    <t>Dunvant (2)</t>
  </si>
  <si>
    <t>Landore (2)</t>
  </si>
  <si>
    <t>Llangyfelach (2)</t>
  </si>
  <si>
    <t>Llangunllo</t>
  </si>
  <si>
    <t>Talybont-on-Usk</t>
  </si>
  <si>
    <t>Llanwrtyd Wells</t>
  </si>
  <si>
    <t>Old Radnor</t>
  </si>
  <si>
    <t>Rhayader</t>
  </si>
  <si>
    <t>Rhiwcynon</t>
  </si>
  <si>
    <t>Talgarth</t>
  </si>
  <si>
    <t>Tawe-Uchaf</t>
  </si>
  <si>
    <t>Cilycwm</t>
  </si>
  <si>
    <t>Cynwyl Gaeo</t>
  </si>
  <si>
    <t>Llandeilo</t>
  </si>
  <si>
    <t>Llandovery</t>
  </si>
  <si>
    <t>Llandybie</t>
  </si>
  <si>
    <t>Llanegwad</t>
  </si>
  <si>
    <t>Llanfihangel Aberbythych</t>
  </si>
  <si>
    <t>Llangadog</t>
  </si>
  <si>
    <t>Llannon</t>
  </si>
  <si>
    <t>Llanybydder</t>
  </si>
  <si>
    <t>Manordeilo and Salem</t>
  </si>
  <si>
    <t>Quarter Bach</t>
  </si>
  <si>
    <t>Abergele Pensarn</t>
  </si>
  <si>
    <t>Llandrillo yn Rhos</t>
  </si>
  <si>
    <t>Llansanffraid</t>
  </si>
  <si>
    <t>Pandy</t>
  </si>
  <si>
    <t>Llanbedr Dyffryn Clwyd/Llangynhafal</t>
  </si>
  <si>
    <t>Prestatyn Meliden</t>
  </si>
  <si>
    <t>Brynford</t>
  </si>
  <si>
    <t>Holywell Central</t>
  </si>
  <si>
    <t>Mold Broncoed</t>
  </si>
  <si>
    <t>Northop Hall</t>
  </si>
  <si>
    <t>Saltney Mold Junction</t>
  </si>
  <si>
    <t>Saltney Stonebridge</t>
  </si>
  <si>
    <t>Shotton East</t>
  </si>
  <si>
    <t>Shotton Higher</t>
  </si>
  <si>
    <t>Shotton West</t>
  </si>
  <si>
    <t>Kilgetty/Begelly</t>
  </si>
  <si>
    <t>Fishguard North East</t>
  </si>
  <si>
    <t>Fishguard North West</t>
  </si>
  <si>
    <t>Haverfordwest: Castle</t>
  </si>
  <si>
    <t>Haverfordwest: Garth</t>
  </si>
  <si>
    <t>Haverfordwest: Portfield</t>
  </si>
  <si>
    <t>Haverfordwest: Prendergast</t>
  </si>
  <si>
    <t>Haverfordwest: Priory</t>
  </si>
  <si>
    <t>Milford: Hakin</t>
  </si>
  <si>
    <t>Hundleton</t>
  </si>
  <si>
    <t>Llanrhian</t>
  </si>
  <si>
    <t>Milford: East</t>
  </si>
  <si>
    <t>Milford: Central</t>
  </si>
  <si>
    <t>Milford: Hubberston</t>
  </si>
  <si>
    <t>Milford: West</t>
  </si>
  <si>
    <t>Milford: North</t>
  </si>
  <si>
    <t>Narberth</t>
  </si>
  <si>
    <t>Pembroke: St.Mary North</t>
  </si>
  <si>
    <t>Pembroke: St.Mary South</t>
  </si>
  <si>
    <t>Tenby: North</t>
  </si>
  <si>
    <t>Tenby: South</t>
  </si>
  <si>
    <t>Cartrefle</t>
  </si>
  <si>
    <t>Dyffryn Ceiriog/Ceiriog Valley</t>
  </si>
  <si>
    <t>Erddig</t>
  </si>
  <si>
    <t>Hermitage</t>
  </si>
  <si>
    <t>Marford and Hoseley</t>
  </si>
  <si>
    <t>Offa</t>
  </si>
  <si>
    <t>Penycae and Ruabon South</t>
  </si>
  <si>
    <t>Smithfield</t>
  </si>
  <si>
    <t>Wynnstay</t>
  </si>
  <si>
    <t>Rhondda Cynon Taff (pt)</t>
  </si>
  <si>
    <t>Penylan</t>
  </si>
  <si>
    <t>Radyr</t>
  </si>
  <si>
    <t>CITY AND COUNTY OF CARDIFF  *</t>
  </si>
  <si>
    <t>CITY AND COUNTY OF SWANSEA *</t>
  </si>
  <si>
    <t>Gorseinon</t>
  </si>
  <si>
    <t>Gowerton</t>
  </si>
  <si>
    <t>Parliamentary</t>
  </si>
  <si>
    <t>Felin-fâch</t>
  </si>
  <si>
    <t>Darren Valley</t>
  </si>
  <si>
    <t>Dwfor Meirionnydd CC</t>
  </si>
  <si>
    <t>Dwyfor Meirionnydd CC</t>
  </si>
  <si>
    <t>Meirionnydd Nant Conwy CC/Dwyfor Meirionnydd CC</t>
  </si>
  <si>
    <t>Aberconwy CC</t>
  </si>
  <si>
    <t>Arfon CC</t>
  </si>
  <si>
    <t>Broughton North East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</si>
  <si>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</si>
  <si>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</si>
  <si>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</si>
  <si>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</si>
  <si>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</si>
  <si>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</si>
  <si>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</si>
  <si>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</si>
  <si>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</si>
  <si>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</si>
  <si>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</si>
  <si>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</si>
  <si>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</si>
  <si>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</si>
  <si>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</si>
  <si>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</si>
  <si>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</si>
  <si>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</si>
  <si>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</si>
  <si>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</si>
  <si>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</si>
  <si>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</si>
  <si>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</si>
  <si>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</si>
  <si>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</si>
  <si>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</si>
  <si>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</si>
  <si>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</si>
  <si>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</si>
  <si>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</si>
  <si>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</si>
  <si>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</si>
  <si>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</si>
  <si>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</si>
  <si>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</si>
  <si>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</si>
  <si>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</si>
  <si>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</si>
  <si>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</si>
  <si>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</si>
  <si>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</si>
  <si>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</si>
  <si>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</si>
  <si>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</si>
  <si>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</si>
  <si>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</si>
  <si>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</si>
  <si>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</si>
  <si>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</si>
  <si>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</si>
  <si>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</si>
  <si>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</si>
  <si>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</si>
  <si>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</si>
  <si>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</si>
  <si>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</si>
  <si>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</si>
  <si>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</si>
  <si>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</si>
  <si>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</si>
  <si>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</si>
  <si>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</si>
  <si>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</si>
  <si>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</si>
  <si>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</si>
  <si>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</si>
  <si>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</si>
  <si>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</si>
  <si>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</si>
  <si>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</si>
  <si>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</si>
  <si>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</si>
  <si>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</si>
  <si>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</si>
  <si>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</si>
  <si>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</si>
  <si>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</si>
  <si>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</si>
  <si>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W05000730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</si>
  <si>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</si>
  <si>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</si>
  <si>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</si>
  <si>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</si>
  <si>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</si>
  <si>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</si>
  <si>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</si>
  <si>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</si>
  <si>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</si>
  <si>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</si>
  <si>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</si>
  <si>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</si>
  <si>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</si>
  <si>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</si>
  <si>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</si>
  <si>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</si>
  <si>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</si>
  <si>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</si>
  <si>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</si>
  <si>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</si>
  <si>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</si>
  <si>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</si>
  <si>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</si>
  <si>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</si>
  <si>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</si>
  <si>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</si>
  <si>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</si>
  <si>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</si>
  <si>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</si>
  <si>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</si>
  <si>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</si>
  <si>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</si>
  <si>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</si>
  <si>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</si>
  <si>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</si>
  <si>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</si>
  <si>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</si>
  <si>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</si>
  <si>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</si>
  <si>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</si>
  <si>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</si>
  <si>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</si>
  <si>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</si>
  <si>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</si>
  <si>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</si>
  <si>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</si>
  <si>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</si>
  <si>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</si>
  <si>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</si>
  <si>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</si>
  <si>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</si>
  <si>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</si>
  <si>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</si>
  <si>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</si>
  <si>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</si>
  <si>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</si>
  <si>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</si>
  <si>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</si>
  <si>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</si>
  <si>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</si>
  <si>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</si>
  <si>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</si>
  <si>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</si>
  <si>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</si>
  <si>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</si>
  <si>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</si>
  <si>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</si>
  <si>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</si>
  <si>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</si>
  <si>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</si>
  <si>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</si>
  <si>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</si>
  <si>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</si>
  <si>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</si>
  <si>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</si>
  <si>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</si>
  <si>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</si>
  <si>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</si>
  <si>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</si>
  <si>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</si>
  <si>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</si>
  <si>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</si>
  <si>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</si>
  <si>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</si>
  <si>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</si>
  <si>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</si>
  <si>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</si>
  <si>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</si>
  <si>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</si>
  <si>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</si>
  <si>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</si>
  <si>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</si>
  <si>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</si>
  <si>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</si>
  <si>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</si>
  <si>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</si>
  <si>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</si>
  <si>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</si>
  <si>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</si>
  <si>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</si>
  <si>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</si>
  <si>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</si>
  <si>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</si>
  <si>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</si>
  <si>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</si>
  <si>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</si>
  <si>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</si>
  <si>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</si>
  <si>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</si>
  <si>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</si>
  <si>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</si>
  <si>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</si>
  <si>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</si>
  <si>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</si>
  <si>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</si>
  <si>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</si>
  <si>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</si>
  <si>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</si>
  <si>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</si>
  <si>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</si>
  <si>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</si>
  <si>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</si>
  <si>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</si>
  <si>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</si>
  <si>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</si>
  <si>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</si>
  <si>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</si>
  <si>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</si>
  <si>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</si>
  <si>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</si>
  <si>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</si>
  <si>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</si>
  <si>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</si>
  <si>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</si>
  <si>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</si>
  <si>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</si>
  <si>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</si>
  <si>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</si>
  <si>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</si>
  <si>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</si>
  <si>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</si>
  <si>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</si>
  <si>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</si>
  <si>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</si>
  <si>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</si>
  <si>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</si>
  <si>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</si>
  <si>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</si>
  <si>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</si>
  <si>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</si>
  <si>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</si>
  <si>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</si>
  <si>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</si>
  <si>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</si>
  <si>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</si>
  <si>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</si>
  <si>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</si>
  <si>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</si>
  <si>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</si>
  <si>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</si>
  <si>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</si>
  <si>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</si>
  <si>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</si>
  <si>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</si>
  <si>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</si>
  <si>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</si>
  <si>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</si>
  <si>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</si>
  <si>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</si>
  <si>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</si>
  <si>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</si>
  <si>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</si>
  <si>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</si>
  <si>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</si>
  <si>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</si>
  <si>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</si>
  <si>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</si>
  <si>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</si>
  <si>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</si>
  <si>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</si>
  <si>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</si>
  <si>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</si>
  <si>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</si>
  <si>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</si>
  <si>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</si>
  <si>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</si>
  <si>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</si>
  <si>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</si>
  <si>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</si>
  <si>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</si>
  <si>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</si>
  <si>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</si>
  <si>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</si>
  <si>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</si>
  <si>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</si>
  <si>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</si>
  <si>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</si>
  <si>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</si>
  <si>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</si>
  <si>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</si>
  <si>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</si>
  <si>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</si>
  <si>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</si>
  <si>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</si>
  <si>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</si>
  <si>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</si>
  <si>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</si>
  <si>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</si>
  <si>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</si>
  <si>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</si>
  <si>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</si>
  <si>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</si>
  <si>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</si>
  <si>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</si>
  <si>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</si>
  <si>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</si>
  <si>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</si>
  <si>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</si>
  <si>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</si>
  <si>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</si>
  <si>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</si>
  <si>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</si>
  <si>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</si>
  <si>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</si>
  <si>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</si>
  <si>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</si>
  <si>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</si>
  <si>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</si>
  <si>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</si>
  <si>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</si>
  <si>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</si>
  <si>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</si>
  <si>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</si>
  <si>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</si>
  <si>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</si>
  <si>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</si>
  <si>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</si>
  <si>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</si>
  <si>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</si>
  <si>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</si>
  <si>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</si>
  <si>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</si>
  <si>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</si>
  <si>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</si>
  <si>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</si>
  <si>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</si>
  <si>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</si>
  <si>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</si>
  <si>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</si>
  <si>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</si>
  <si>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</si>
  <si>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</si>
  <si>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</si>
  <si>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</si>
  <si>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</si>
  <si>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</si>
  <si>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</si>
  <si>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</si>
  <si>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</si>
  <si>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</si>
  <si>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</si>
  <si>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</si>
  <si>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</si>
  <si>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</si>
  <si>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</si>
  <si>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</si>
  <si>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</si>
  <si>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</si>
  <si>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</si>
  <si>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</si>
  <si>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</si>
  <si>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</si>
  <si>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</si>
  <si>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</si>
  <si>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</si>
  <si>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</si>
  <si>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</si>
  <si>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</si>
  <si>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</si>
  <si>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</si>
  <si>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</si>
  <si>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</si>
  <si>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</si>
  <si>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</si>
  <si>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</si>
  <si>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</si>
  <si>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</si>
  <si>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</si>
  <si>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</si>
  <si>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</si>
  <si>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</si>
  <si>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</si>
  <si>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</si>
  <si>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</si>
  <si>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</si>
  <si>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</si>
  <si>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</si>
  <si>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</si>
  <si>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</si>
  <si>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</si>
  <si>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</si>
  <si>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</si>
  <si>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</si>
  <si>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</si>
  <si>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</si>
  <si>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</si>
  <si>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</si>
  <si>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</si>
  <si>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</si>
  <si>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</si>
  <si>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</si>
  <si>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</si>
  <si>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</si>
  <si>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</si>
  <si>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</si>
  <si>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</si>
  <si>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</si>
  <si>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</si>
  <si>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</si>
  <si>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</si>
  <si>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</si>
  <si>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</si>
  <si>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</si>
  <si>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</si>
  <si>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</si>
  <si>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</si>
  <si>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</si>
  <si>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</si>
  <si>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</si>
  <si>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</si>
  <si>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</si>
  <si>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</si>
  <si>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</si>
  <si>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</si>
  <si>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</si>
  <si>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</si>
  <si>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</si>
  <si>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</si>
  <si>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</si>
  <si>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</si>
  <si>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</si>
  <si>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</si>
  <si>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</si>
  <si>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</si>
  <si>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</si>
  <si>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</si>
  <si>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</si>
  <si>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</si>
  <si>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</si>
  <si>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</si>
  <si>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</si>
  <si>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</si>
  <si>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</si>
  <si>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</si>
  <si>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</si>
  <si>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</si>
  <si>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</si>
  <si>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</si>
  <si>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</si>
  <si>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</si>
  <si>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</si>
  <si>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</si>
  <si>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</si>
  <si>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</si>
  <si>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</si>
  <si>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</si>
  <si>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</si>
  <si>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</si>
  <si>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W05000397</t>
  </si>
  <si>
    <t>W05000398</t>
  </si>
  <si>
    <t>Llandough (2)</t>
  </si>
  <si>
    <t>W05000399</t>
  </si>
  <si>
    <t>W05000400</t>
  </si>
  <si>
    <t>W05000401</t>
  </si>
  <si>
    <t>W05000402</t>
  </si>
  <si>
    <t>W05000403</t>
  </si>
  <si>
    <t>W05000404</t>
  </si>
  <si>
    <t>W05000405</t>
  </si>
  <si>
    <t>W05000406</t>
  </si>
  <si>
    <t>W05000407</t>
  </si>
  <si>
    <t>W05000408</t>
  </si>
  <si>
    <t>W05000409</t>
  </si>
  <si>
    <t>W05000410</t>
  </si>
  <si>
    <t>W05000411</t>
  </si>
  <si>
    <t>W05000412</t>
  </si>
  <si>
    <t>W05000413</t>
  </si>
  <si>
    <t>W05000414</t>
  </si>
  <si>
    <t>W05000415</t>
  </si>
  <si>
    <t>W05000416</t>
  </si>
  <si>
    <t>W05000417</t>
  </si>
  <si>
    <t>W05000418</t>
  </si>
  <si>
    <t>W05000419</t>
  </si>
  <si>
    <t>W05000420</t>
  </si>
  <si>
    <t>W05000421</t>
  </si>
  <si>
    <t>W05000422</t>
  </si>
  <si>
    <t>W05000423</t>
  </si>
  <si>
    <t>W05000424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</si>
  <si>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</si>
  <si>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</si>
  <si>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</si>
  <si>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</si>
  <si>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</si>
  <si>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</si>
  <si>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</si>
  <si>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</si>
  <si>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</si>
  <si>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</si>
  <si>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</si>
  <si>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</si>
  <si>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</si>
  <si>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</si>
  <si>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</si>
  <si>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</si>
  <si>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</si>
  <si>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</si>
  <si>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</si>
  <si>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</si>
  <si>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</si>
  <si>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W05000446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</si>
  <si>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</si>
  <si>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</si>
  <si>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</si>
  <si>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</si>
  <si>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</si>
  <si>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</si>
  <si>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</si>
  <si>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</si>
  <si>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</si>
  <si>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</si>
  <si>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</si>
  <si>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</si>
  <si>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</si>
  <si>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</si>
  <si>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</si>
  <si>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</si>
  <si>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</si>
  <si>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</si>
  <si>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</si>
  <si>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</si>
  <si>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</si>
  <si>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</si>
  <si>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</si>
  <si>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</si>
  <si>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</si>
  <si>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</si>
  <si>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</si>
  <si>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</si>
  <si>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</si>
  <si>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</si>
  <si>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</si>
  <si>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</si>
  <si>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</si>
  <si>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</si>
  <si>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</si>
  <si>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</si>
  <si>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</si>
  <si>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</si>
  <si>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</si>
  <si>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</si>
  <si>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</si>
  <si>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</si>
  <si>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</si>
  <si>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</si>
  <si>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</si>
  <si>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</si>
  <si>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</si>
  <si>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</si>
  <si>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</si>
  <si>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</si>
  <si>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</si>
  <si>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</si>
  <si>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</si>
  <si>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</si>
  <si>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</si>
  <si>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</si>
  <si>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</si>
  <si>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</si>
  <si>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</si>
  <si>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</si>
  <si>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</si>
  <si>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</si>
  <si>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</si>
  <si>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</si>
  <si>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</si>
  <si>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</si>
  <si>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</si>
  <si>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</si>
  <si>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</si>
  <si>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</si>
  <si>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</si>
  <si>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</si>
  <si>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</si>
  <si>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</si>
  <si>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</si>
  <si>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</si>
  <si>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</si>
  <si>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</si>
  <si>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</si>
  <si>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</si>
  <si>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</si>
  <si>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</si>
  <si>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</si>
  <si>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</si>
  <si>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</si>
  <si>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</si>
  <si>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</si>
  <si>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</si>
  <si>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</si>
  <si>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</si>
  <si>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</si>
  <si>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</si>
  <si>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</si>
  <si>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</si>
  <si>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</si>
  <si>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</si>
  <si>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</si>
  <si>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</si>
  <si>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</si>
  <si>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</si>
  <si>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</si>
  <si>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</si>
  <si>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</si>
  <si>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</si>
  <si>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</si>
  <si>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</si>
  <si>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</si>
  <si>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</si>
  <si>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</si>
  <si>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</si>
  <si>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</si>
  <si>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</si>
  <si>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</si>
  <si>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</si>
  <si>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</si>
  <si>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</si>
  <si>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</si>
  <si>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</si>
  <si>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</si>
  <si>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</si>
  <si>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</si>
  <si>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</si>
  <si>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</si>
  <si>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</si>
  <si>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</si>
  <si>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</si>
  <si>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</si>
  <si>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</si>
  <si>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</si>
  <si>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</si>
  <si>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</si>
  <si>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</si>
  <si>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</si>
  <si>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</si>
  <si>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</si>
  <si>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</si>
  <si>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</si>
  <si>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</si>
  <si>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</si>
  <si>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</si>
  <si>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</si>
  <si>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</si>
  <si>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</si>
  <si>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</si>
  <si>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</si>
  <si>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</si>
  <si>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</si>
  <si>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</si>
  <si>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</si>
  <si>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</si>
  <si>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</si>
  <si>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</si>
  <si>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</si>
  <si>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</si>
  <si>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</si>
  <si>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</si>
  <si>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</si>
  <si>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</si>
  <si>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</si>
  <si>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</si>
  <si>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</si>
  <si>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</si>
  <si>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</si>
  <si>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</si>
  <si>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</si>
  <si>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</si>
  <si>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</si>
  <si>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</si>
  <si>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</si>
  <si>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</si>
  <si>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</si>
  <si>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</si>
  <si>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</si>
  <si>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</si>
  <si>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</si>
  <si>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</si>
  <si>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</si>
  <si>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</si>
  <si>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</si>
  <si>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</si>
  <si>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</si>
  <si>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</si>
  <si>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</si>
  <si>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</si>
  <si>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</si>
  <si>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</si>
  <si>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</si>
  <si>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</si>
  <si>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</si>
  <si>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</si>
  <si>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</si>
  <si>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</si>
  <si>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</si>
  <si>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</si>
  <si>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</si>
  <si>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</si>
  <si>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</si>
  <si>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</si>
  <si>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</si>
  <si>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</si>
  <si>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</si>
  <si>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</si>
  <si>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</si>
  <si>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</si>
  <si>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</si>
  <si>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</si>
  <si>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</si>
  <si>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</si>
  <si>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</si>
  <si>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</si>
  <si>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</si>
  <si>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</si>
  <si>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</si>
  <si>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</si>
  <si>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</si>
  <si>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</si>
  <si>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</si>
  <si>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</si>
  <si>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</si>
  <si>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</si>
  <si>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</si>
  <si>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</si>
  <si>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</si>
  <si>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</si>
  <si>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</si>
  <si>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</si>
  <si>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</si>
  <si>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</si>
  <si>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</si>
  <si>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</si>
  <si>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</si>
  <si>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</si>
  <si>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</si>
  <si>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</si>
  <si>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St. Cattwg</t>
  </si>
  <si>
    <t>St. James</t>
  </si>
  <si>
    <t>St. Martins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</si>
  <si>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</si>
  <si>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</si>
  <si>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</si>
  <si>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</si>
  <si>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</si>
  <si>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</si>
  <si>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</si>
  <si>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</si>
  <si>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</si>
  <si>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</si>
  <si>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</si>
  <si>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</si>
  <si>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</si>
  <si>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</si>
  <si>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</si>
  <si>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</si>
  <si>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</si>
  <si>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</si>
  <si>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</si>
  <si>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</si>
  <si>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</si>
  <si>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</si>
  <si>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</si>
  <si>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</si>
  <si>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</si>
  <si>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</si>
  <si>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</si>
  <si>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</si>
  <si>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</si>
  <si>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</si>
  <si>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</si>
  <si>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</si>
  <si>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</si>
  <si>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</si>
  <si>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</si>
  <si>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</si>
  <si>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</si>
  <si>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</si>
  <si>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</si>
  <si>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</si>
  <si>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</si>
  <si>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</si>
  <si>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</si>
  <si>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</si>
  <si>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</si>
  <si>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</si>
  <si>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</si>
  <si>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</si>
  <si>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</si>
  <si>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</si>
  <si>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</si>
  <si>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</si>
  <si>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</si>
  <si>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</si>
  <si>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</si>
  <si>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</si>
  <si>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</si>
  <si>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W05000275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</si>
  <si>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</si>
  <si>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</si>
  <si>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</si>
  <si>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</si>
  <si>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</si>
  <si>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</si>
  <si>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</si>
  <si>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</si>
  <si>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</si>
  <si>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</si>
  <si>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</si>
  <si>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</si>
  <si>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</si>
  <si>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</si>
  <si>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</si>
  <si>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</si>
  <si>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Existing Constituencies</t>
  </si>
  <si>
    <t>Beguildy (1)</t>
  </si>
  <si>
    <t>St.Bride's Major</t>
  </si>
  <si>
    <t>CONWY COUNTY BOROUGH *</t>
  </si>
  <si>
    <t>CAERPHILLY COUNTY BOROUGH *</t>
  </si>
  <si>
    <t>Abermaw</t>
  </si>
  <si>
    <t>46</t>
  </si>
  <si>
    <t>Llanystumdwy</t>
  </si>
  <si>
    <t>Menai (Bangor)</t>
  </si>
  <si>
    <t>Menai (Caernarfon)</t>
  </si>
  <si>
    <t>Peblig (Caernarfon)</t>
  </si>
  <si>
    <t>70.</t>
  </si>
  <si>
    <t>71.</t>
  </si>
  <si>
    <t>Llanrhystyd</t>
  </si>
  <si>
    <t>POWYS COUNTY*</t>
  </si>
  <si>
    <t>Aberystwyth Bronglais (1)</t>
  </si>
  <si>
    <t>Aberystwyth Penparcau (1)</t>
  </si>
  <si>
    <t>Aberystwyth Rheidol (1)</t>
  </si>
  <si>
    <t>Llanbadarn Fawr - Padarn (3)</t>
  </si>
  <si>
    <t>Llanbadarn Fawr - Sulien (3)</t>
  </si>
  <si>
    <t>Llandysilio-gogo</t>
  </si>
  <si>
    <t>Pen-parc</t>
  </si>
  <si>
    <t>W05000515</t>
  </si>
  <si>
    <t>W05000516</t>
  </si>
  <si>
    <t>W05000517</t>
  </si>
  <si>
    <t>W05000518</t>
  </si>
  <si>
    <t>W05000519</t>
  </si>
  <si>
    <t>W05000520</t>
  </si>
  <si>
    <t>W05000521</t>
  </si>
  <si>
    <t>W05000522</t>
  </si>
  <si>
    <t>W05000523</t>
  </si>
  <si>
    <t>W05000524</t>
  </si>
  <si>
    <t>W05000525</t>
  </si>
  <si>
    <t>W05000526</t>
  </si>
  <si>
    <t>W05000527</t>
  </si>
  <si>
    <t>W05000528</t>
  </si>
  <si>
    <t>W05000529</t>
  </si>
  <si>
    <t>W05000530</t>
  </si>
  <si>
    <t>W05000531</t>
  </si>
  <si>
    <t>W05000532</t>
  </si>
  <si>
    <t>W05000533</t>
  </si>
  <si>
    <t>W05000534</t>
  </si>
  <si>
    <t>W05000535</t>
  </si>
  <si>
    <t>W05000536</t>
  </si>
  <si>
    <t>W05000537</t>
  </si>
  <si>
    <t>W05000538</t>
  </si>
  <si>
    <t>W05000539</t>
  </si>
  <si>
    <t>W05000540</t>
  </si>
  <si>
    <t>W05000541</t>
  </si>
  <si>
    <t>W05000542</t>
  </si>
  <si>
    <t>W05000543</t>
  </si>
  <si>
    <t>W05000544</t>
  </si>
  <si>
    <t>W05000545</t>
  </si>
  <si>
    <t>W05000546</t>
  </si>
  <si>
    <t>W05000547</t>
  </si>
  <si>
    <t>W05000548</t>
  </si>
  <si>
    <t>W05000549</t>
  </si>
  <si>
    <t>W05000550</t>
  </si>
  <si>
    <t>Plymouth (1)</t>
  </si>
  <si>
    <t>St. Augustine's (1)</t>
  </si>
  <si>
    <t>Ceredigion</t>
  </si>
  <si>
    <t>Blaenau Gwent</t>
  </si>
  <si>
    <t>Newport</t>
  </si>
  <si>
    <t>Isle of Anglesey</t>
  </si>
  <si>
    <t>Merthyr Tydfil</t>
  </si>
  <si>
    <t>Conwy</t>
  </si>
  <si>
    <t>ELECTORATE TABLE</t>
  </si>
  <si>
    <t>Total</t>
  </si>
  <si>
    <t>530</t>
  </si>
  <si>
    <t>Aberavon CC</t>
  </si>
  <si>
    <t>531</t>
  </si>
  <si>
    <t>Alyn and Deeside CC</t>
  </si>
  <si>
    <t>532</t>
  </si>
  <si>
    <t>Blaenau Gwent CC</t>
  </si>
  <si>
    <t>Brecon and Radnorshire CC</t>
  </si>
  <si>
    <t>534</t>
  </si>
  <si>
    <t>Bridgend CC</t>
  </si>
  <si>
    <t>535</t>
  </si>
  <si>
    <t>536</t>
  </si>
  <si>
    <t>Caerphilly CC</t>
  </si>
  <si>
    <t>Cardiff Central BC</t>
  </si>
  <si>
    <t>538</t>
  </si>
  <si>
    <t>Cardiff North BC</t>
  </si>
  <si>
    <t>539</t>
  </si>
  <si>
    <t>Cardiff South and Penarth BC</t>
  </si>
  <si>
    <t>540</t>
  </si>
  <si>
    <t>Cardiff West BC</t>
  </si>
  <si>
    <t>541</t>
  </si>
  <si>
    <t>Carmarthen East and Dinefwr CC</t>
  </si>
  <si>
    <t>Carmarthen West and South Pembrokeshire CC</t>
  </si>
  <si>
    <t>Ceredigion CC</t>
  </si>
  <si>
    <t>544</t>
  </si>
  <si>
    <t>Clwyd South CC</t>
  </si>
  <si>
    <t>545</t>
  </si>
  <si>
    <t>Clwyd West CC</t>
  </si>
  <si>
    <t>Cynon Valley CC</t>
  </si>
  <si>
    <t>548</t>
  </si>
  <si>
    <t>Delyn CC</t>
  </si>
  <si>
    <t>549</t>
  </si>
  <si>
    <t>Gower CC</t>
  </si>
  <si>
    <t>550</t>
  </si>
  <si>
    <t>Islwyn CC</t>
  </si>
  <si>
    <t>551</t>
  </si>
  <si>
    <t>Llanelli CC</t>
  </si>
  <si>
    <t>552</t>
  </si>
  <si>
    <t>553</t>
  </si>
  <si>
    <t>Merthyr Tydfil and Rhymney CC</t>
  </si>
  <si>
    <t>554</t>
  </si>
  <si>
    <t>Monmouth CC</t>
  </si>
  <si>
    <t>555</t>
  </si>
  <si>
    <t>Montgomeryshire CC</t>
  </si>
  <si>
    <t>556</t>
  </si>
  <si>
    <t>Neath CC</t>
  </si>
  <si>
    <t>557</t>
  </si>
  <si>
    <t>Newport East CC</t>
  </si>
  <si>
    <t>558</t>
  </si>
  <si>
    <t>Newport West CC</t>
  </si>
  <si>
    <t>Ogmore CC</t>
  </si>
  <si>
    <t>560</t>
  </si>
  <si>
    <t>Pontypridd CC</t>
  </si>
  <si>
    <t>Preseli Pembrokeshire CC</t>
  </si>
  <si>
    <t>562</t>
  </si>
  <si>
    <t>Rhondda CC</t>
  </si>
  <si>
    <t>563</t>
  </si>
  <si>
    <t>Swansea East BC</t>
  </si>
  <si>
    <t>Swansea West BC</t>
  </si>
  <si>
    <t>565</t>
  </si>
  <si>
    <t>Torfaen CC</t>
  </si>
  <si>
    <t>Vale of Clwyd CC</t>
  </si>
  <si>
    <t>567</t>
  </si>
  <si>
    <t>Vale of Glamorgan CC</t>
  </si>
  <si>
    <t>568</t>
  </si>
  <si>
    <t>Wrexham CC</t>
  </si>
  <si>
    <t>569</t>
  </si>
  <si>
    <t>Ynys Môn CC</t>
  </si>
  <si>
    <t>Flintshire (pt)</t>
  </si>
  <si>
    <t>Denbighshire (pt)</t>
  </si>
  <si>
    <t>Powys (pt)</t>
  </si>
  <si>
    <t>Wrexham (pt)</t>
  </si>
  <si>
    <t>Conwy (pt)</t>
  </si>
  <si>
    <t>1.</t>
  </si>
  <si>
    <t>Betws yn Rhos</t>
  </si>
  <si>
    <t>7.</t>
  </si>
  <si>
    <t>Colwyn</t>
  </si>
  <si>
    <t>12.</t>
  </si>
  <si>
    <t>14.</t>
  </si>
  <si>
    <t>Eirias</t>
  </si>
  <si>
    <t>16.</t>
  </si>
  <si>
    <t>Gele</t>
  </si>
  <si>
    <t>17.</t>
  </si>
  <si>
    <t>Glyn</t>
  </si>
  <si>
    <t>20.</t>
  </si>
  <si>
    <t>Kinmel Bay</t>
  </si>
  <si>
    <t>21.</t>
  </si>
  <si>
    <t>Llanddulas</t>
  </si>
  <si>
    <t>22.</t>
  </si>
  <si>
    <t>23.</t>
  </si>
  <si>
    <t>Llangernyw</t>
  </si>
  <si>
    <t>24.</t>
  </si>
  <si>
    <t>Llansannan</t>
  </si>
  <si>
    <t>25.</t>
  </si>
  <si>
    <t>Llysfaen</t>
  </si>
  <si>
    <t>27.</t>
  </si>
  <si>
    <t>Mochdre</t>
  </si>
  <si>
    <t>33.</t>
  </si>
  <si>
    <t>Pentre Mawr</t>
  </si>
  <si>
    <t>34.</t>
  </si>
  <si>
    <t>Rhiw</t>
  </si>
  <si>
    <t>35.</t>
  </si>
  <si>
    <t>Rhos</t>
  </si>
  <si>
    <t>36.</t>
  </si>
  <si>
    <t>Towyn</t>
  </si>
  <si>
    <t>39.</t>
  </si>
  <si>
    <t>Uwchaled</t>
  </si>
  <si>
    <t/>
  </si>
  <si>
    <t>DENBIGHSHIRE COUNTY *</t>
  </si>
  <si>
    <t>Bodelwyddan</t>
  </si>
  <si>
    <t>2.</t>
  </si>
  <si>
    <t>Corwen</t>
  </si>
  <si>
    <t>3.</t>
  </si>
  <si>
    <t>Denbigh Central</t>
  </si>
  <si>
    <t>4.</t>
  </si>
  <si>
    <t>Denbigh Lower</t>
  </si>
  <si>
    <t>5.</t>
  </si>
  <si>
    <t>Denbigh Upper/Henllan</t>
  </si>
  <si>
    <t>6.</t>
  </si>
  <si>
    <t>Efenechtyd</t>
  </si>
  <si>
    <t>8.</t>
  </si>
  <si>
    <t>Llanarmon-yn-Ial/Llandegla</t>
  </si>
  <si>
    <t>9.</t>
  </si>
  <si>
    <t>10.</t>
  </si>
  <si>
    <t>Llandrillo</t>
  </si>
  <si>
    <t>11.</t>
  </si>
  <si>
    <t>Llandyrnog</t>
  </si>
  <si>
    <t>Llanfair Dyffryn Clwyd/Gwyddelwern</t>
  </si>
  <si>
    <t>13.</t>
  </si>
  <si>
    <t>Llangollen</t>
  </si>
  <si>
    <t>Llangollen Rural</t>
  </si>
  <si>
    <t>15.</t>
  </si>
  <si>
    <t>Llanrhaeadr-yng-Nghinmeirch</t>
  </si>
  <si>
    <t>18.</t>
  </si>
  <si>
    <t>Prestatyn Central</t>
  </si>
  <si>
    <t>19.</t>
  </si>
  <si>
    <t>Prestatyn East</t>
  </si>
  <si>
    <t>Prestatyn North</t>
  </si>
  <si>
    <t>Rhyl East</t>
  </si>
  <si>
    <t>26.</t>
  </si>
  <si>
    <t>Rhyl South West</t>
  </si>
  <si>
    <t>Rhyl West</t>
  </si>
  <si>
    <t>28.</t>
  </si>
  <si>
    <t>Ruthin</t>
  </si>
  <si>
    <t>29.</t>
  </si>
  <si>
    <t>St.Asaph East</t>
  </si>
  <si>
    <t>30.</t>
  </si>
  <si>
    <t>St.Asaph West</t>
  </si>
  <si>
    <t>31.</t>
  </si>
  <si>
    <t>Trefnant</t>
  </si>
  <si>
    <t>32.</t>
  </si>
  <si>
    <t>Tremeirchion</t>
  </si>
  <si>
    <t>FLINTSHIRE COUNTY *</t>
  </si>
  <si>
    <t>Aston</t>
  </si>
  <si>
    <t>Bagillt East</t>
  </si>
  <si>
    <t>Bagillt West</t>
  </si>
  <si>
    <t>Broughton South</t>
  </si>
  <si>
    <t>Buckley Bistre East</t>
  </si>
  <si>
    <t>Buckley Bistre West</t>
  </si>
  <si>
    <t>Buckley Mountain</t>
  </si>
  <si>
    <t>Buckley Pentrobin</t>
  </si>
  <si>
    <t>Caergwrle</t>
  </si>
  <si>
    <t>Caerwys</t>
  </si>
  <si>
    <t>Cilcain</t>
  </si>
  <si>
    <t>Connah's Quay Central</t>
  </si>
  <si>
    <t>Connah's Quay Golftyn</t>
  </si>
  <si>
    <t>Connah's Quay South</t>
  </si>
  <si>
    <t>Connah's Quay Wepre</t>
  </si>
  <si>
    <t>Ewloe</t>
  </si>
  <si>
    <t>Ffynnongroyw</t>
  </si>
  <si>
    <t>Flint Castle</t>
  </si>
  <si>
    <t>Flint Coleshill</t>
  </si>
  <si>
    <t>Flint Oakenholt</t>
  </si>
  <si>
    <t>Flint Trelawny</t>
  </si>
  <si>
    <t>Greenfield</t>
  </si>
  <si>
    <t>Gronant</t>
  </si>
  <si>
    <t>Gwernaffield</t>
  </si>
  <si>
    <t>Gwernymynydd</t>
  </si>
  <si>
    <t>Halkyn</t>
  </si>
  <si>
    <t>Hawarden</t>
  </si>
  <si>
    <t>Higher Kinnerton</t>
  </si>
  <si>
    <t>Holywell East</t>
  </si>
  <si>
    <t>Holywell West</t>
  </si>
  <si>
    <t>Hope</t>
  </si>
  <si>
    <t>Leeswood</t>
  </si>
  <si>
    <t>Llanfynydd</t>
  </si>
  <si>
    <t>Mancot</t>
  </si>
  <si>
    <t>37.</t>
  </si>
  <si>
    <t>38.</t>
  </si>
  <si>
    <t>Mold East</t>
  </si>
  <si>
    <t>40.</t>
  </si>
  <si>
    <t>41.</t>
  </si>
  <si>
    <t>Mold South</t>
  </si>
  <si>
    <t>42.</t>
  </si>
  <si>
    <t>Mold West</t>
  </si>
  <si>
    <t>43.</t>
  </si>
  <si>
    <t>Mostyn</t>
  </si>
  <si>
    <t>44.</t>
  </si>
  <si>
    <t>45.</t>
  </si>
  <si>
    <t>New Brighton</t>
  </si>
  <si>
    <t>Northop</t>
  </si>
  <si>
    <t>47.</t>
  </si>
  <si>
    <t>Penyffordd</t>
  </si>
  <si>
    <t>48.</t>
  </si>
  <si>
    <t>Queensferry</t>
  </si>
  <si>
    <t>49.</t>
  </si>
  <si>
    <t>50.</t>
  </si>
  <si>
    <t>Sealand</t>
  </si>
  <si>
    <t>51.</t>
  </si>
  <si>
    <t>Trelawnyd and Gwaenysgor</t>
  </si>
  <si>
    <t>52.</t>
  </si>
  <si>
    <t>Treuddyn</t>
  </si>
  <si>
    <t>53.</t>
  </si>
  <si>
    <t>54.</t>
  </si>
  <si>
    <t>Whitford</t>
  </si>
  <si>
    <t>WREXHAM COUNTY BOROUGH *</t>
  </si>
  <si>
    <t>Acton</t>
  </si>
  <si>
    <t>Borras Park</t>
  </si>
  <si>
    <t>Bronington</t>
  </si>
  <si>
    <t>Brymbo</t>
  </si>
  <si>
    <t>Bryn Cefn</t>
  </si>
  <si>
    <t>Cefn</t>
  </si>
  <si>
    <t>Chirk North</t>
  </si>
  <si>
    <t>Chirk South</t>
  </si>
  <si>
    <t>Coedpoeth</t>
  </si>
  <si>
    <t>Esclusham</t>
  </si>
  <si>
    <t>Garden Village</t>
  </si>
  <si>
    <t>Gresford East and West</t>
  </si>
  <si>
    <t>Grosvenor</t>
  </si>
  <si>
    <t>Gwenfro</t>
  </si>
  <si>
    <t>Gwersyllt East and South</t>
  </si>
  <si>
    <t>Gwersyllt North</t>
  </si>
  <si>
    <t>Gwersyllt West</t>
  </si>
  <si>
    <t>Holt</t>
  </si>
  <si>
    <t>Johnstown</t>
  </si>
  <si>
    <t>Little Acton</t>
  </si>
  <si>
    <t>Llay</t>
  </si>
  <si>
    <t>Maesydre</t>
  </si>
  <si>
    <t>Marchwiel</t>
  </si>
  <si>
    <t>Minera</t>
  </si>
  <si>
    <t>New Broughton</t>
  </si>
  <si>
    <t>Overton</t>
  </si>
  <si>
    <t>Pant</t>
  </si>
  <si>
    <t>Penycae</t>
  </si>
  <si>
    <t>Plas Madoc</t>
  </si>
  <si>
    <t>Ponciau</t>
  </si>
  <si>
    <t>Queensway</t>
  </si>
  <si>
    <t>Rhosnesni</t>
  </si>
  <si>
    <t>Rossett</t>
  </si>
  <si>
    <t>Ruabon</t>
  </si>
  <si>
    <t>Stansty</t>
  </si>
  <si>
    <t>Whitegate</t>
  </si>
  <si>
    <t>Carmarthenshire (pt)</t>
  </si>
  <si>
    <t>Pembrokeshire (pt)</t>
  </si>
  <si>
    <t>CERIDIGION COUNTY  *</t>
  </si>
  <si>
    <t>Aberaeron</t>
  </si>
  <si>
    <t>Aberporth</t>
  </si>
  <si>
    <t>Beulah</t>
  </si>
  <si>
    <t>Borth</t>
  </si>
  <si>
    <t>Capel Dewi</t>
  </si>
  <si>
    <t>Ceulanamaesmawr</t>
  </si>
  <si>
    <t>Ciliau Aeron</t>
  </si>
  <si>
    <t>Faenor</t>
  </si>
  <si>
    <t>Lampeter</t>
  </si>
  <si>
    <t>Llanarth</t>
  </si>
  <si>
    <t>Llanbadarn Fawr</t>
  </si>
  <si>
    <t>Llandyfriog</t>
  </si>
  <si>
    <t>Llandysul Town</t>
  </si>
  <si>
    <t>Llanfarian</t>
  </si>
  <si>
    <t>Llanfihangel Ystrad</t>
  </si>
  <si>
    <t>Llangeitho</t>
  </si>
  <si>
    <t>Llangybi</t>
  </si>
  <si>
    <t>Llansantffraid</t>
  </si>
  <si>
    <t>Llanwenog</t>
  </si>
  <si>
    <t>Lledrod</t>
  </si>
  <si>
    <t>Melindwr</t>
  </si>
  <si>
    <t>New Quay</t>
  </si>
  <si>
    <t>Penbryn</t>
  </si>
  <si>
    <t>Tirymynach</t>
  </si>
  <si>
    <t>Trefeurig</t>
  </si>
  <si>
    <t>Tregaron</t>
  </si>
  <si>
    <t>Troedyraur</t>
  </si>
  <si>
    <t>Ystwyth</t>
  </si>
  <si>
    <t>CARMARTHENSHIRE COUNTY *</t>
  </si>
  <si>
    <t>Abergwili</t>
  </si>
  <si>
    <t>Carmarthen East and Dinefwyr CC</t>
  </si>
  <si>
    <t>Ammanford</t>
  </si>
  <si>
    <t>Betws</t>
  </si>
  <si>
    <t>Bigyn</t>
  </si>
  <si>
    <t>Burry Port</t>
  </si>
  <si>
    <t>Bynea</t>
  </si>
  <si>
    <t>Cenarth</t>
  </si>
  <si>
    <t>Cynwyl Elfed</t>
  </si>
  <si>
    <t>Dafen</t>
  </si>
  <si>
    <t>Elli</t>
  </si>
  <si>
    <t>Felinfoel</t>
  </si>
  <si>
    <t>Garnant</t>
  </si>
  <si>
    <t>Glanamman</t>
  </si>
  <si>
    <t>Glanymor</t>
  </si>
  <si>
    <t>Gorslas</t>
  </si>
  <si>
    <t>Hendy</t>
  </si>
  <si>
    <t>Hengoed</t>
  </si>
  <si>
    <t>Kidwelly</t>
  </si>
  <si>
    <t>Laugharne Township</t>
  </si>
  <si>
    <t>Llanboidy</t>
  </si>
  <si>
    <t>Llanddarog</t>
  </si>
  <si>
    <t>Llanfihangel-ar-Arth</t>
  </si>
  <si>
    <t>Aethwy</t>
  </si>
  <si>
    <t>Bro Aberffraw</t>
  </si>
  <si>
    <t>Bro Rhosyr</t>
  </si>
  <si>
    <t>Caergybi</t>
  </si>
  <si>
    <t>Llifon</t>
  </si>
  <si>
    <t>Lligwy</t>
  </si>
  <si>
    <t>Seiriol</t>
  </si>
  <si>
    <t>Talybolion</t>
  </si>
  <si>
    <t>Twrcelyn</t>
  </si>
  <si>
    <t>Ynys Gybi</t>
  </si>
  <si>
    <t>Electoral Ward Electorate</t>
  </si>
  <si>
    <t>ONS Code</t>
  </si>
  <si>
    <t>Electoral Ward Name</t>
  </si>
  <si>
    <t>ISLE OF ANGLESEY COUNTY *</t>
  </si>
  <si>
    <t>RHONDDA CYNON TAF COUNTY BOROUGH *</t>
  </si>
  <si>
    <t>W05000993</t>
  </si>
  <si>
    <t>Initial Proposal</t>
  </si>
  <si>
    <t>Blaenau Gwent and Rhymney CC</t>
  </si>
  <si>
    <t xml:space="preserve">Bridgend CC </t>
  </si>
  <si>
    <t>Aberafan Porthcawl CC</t>
  </si>
  <si>
    <t>Merthyr Tydfil and Aberdare CC</t>
  </si>
  <si>
    <t>Initial Proposals</t>
  </si>
  <si>
    <t xml:space="preserve">Rumney </t>
  </si>
  <si>
    <t xml:space="preserve">Trowbridge </t>
  </si>
  <si>
    <t xml:space="preserve">Whitchurch and Tongwynlais </t>
  </si>
  <si>
    <t xml:space="preserve">Pontprennau/Old St.Mellons </t>
  </si>
  <si>
    <t xml:space="preserve">Llanishen </t>
  </si>
  <si>
    <t xml:space="preserve">Llandaff North </t>
  </si>
  <si>
    <t xml:space="preserve">Lisvane </t>
  </si>
  <si>
    <t xml:space="preserve">Ely </t>
  </si>
  <si>
    <t xml:space="preserve">Creigiau/St.Fagans </t>
  </si>
  <si>
    <t xml:space="preserve">Whitland </t>
  </si>
  <si>
    <t>Montgomeryshire and Glyndwr CC</t>
  </si>
  <si>
    <t xml:space="preserve">Rhyl South East </t>
  </si>
  <si>
    <t>Rhyl South</t>
  </si>
  <si>
    <t xml:space="preserve">Rhuddlan </t>
  </si>
  <si>
    <t xml:space="preserve">Prestatyn South West </t>
  </si>
  <si>
    <t xml:space="preserve">Dyserth </t>
  </si>
  <si>
    <t xml:space="preserve">Tregarth &amp; Mynydd Llandygai </t>
  </si>
  <si>
    <t xml:space="preserve">Teigl </t>
  </si>
  <si>
    <t xml:space="preserve">Talysarn </t>
  </si>
  <si>
    <t xml:space="preserve">Porthmadog-Tremadog </t>
  </si>
  <si>
    <t xml:space="preserve">Porthmadog West </t>
  </si>
  <si>
    <t xml:space="preserve">Porthmadog East </t>
  </si>
  <si>
    <t xml:space="preserve">Aberdovey </t>
  </si>
  <si>
    <t xml:space="preserve">Arllechwedd </t>
  </si>
  <si>
    <t xml:space="preserve">Bethel </t>
  </si>
  <si>
    <t xml:space="preserve">Brithdir &amp; Llanfachreth/Ganllwyd/Llanelltyd </t>
  </si>
  <si>
    <t xml:space="preserve">Bryn-crug/Llanfihangel </t>
  </si>
  <si>
    <t xml:space="preserve">Corris/Mawddwy </t>
  </si>
  <si>
    <t xml:space="preserve">Cwm-y-Glo </t>
  </si>
  <si>
    <t xml:space="preserve">Deiniolen </t>
  </si>
  <si>
    <t xml:space="preserve">Diffwys &amp; Maenofferen </t>
  </si>
  <si>
    <t xml:space="preserve">Dolbenmaen </t>
  </si>
  <si>
    <t xml:space="preserve">Dolgellau North </t>
  </si>
  <si>
    <t xml:space="preserve">Dolgellau South </t>
  </si>
  <si>
    <t xml:space="preserve">Gerlan </t>
  </si>
  <si>
    <t xml:space="preserve">Groeslon </t>
  </si>
  <si>
    <t xml:space="preserve">Llangelynin </t>
  </si>
  <si>
    <t xml:space="preserve">Llanllyfni </t>
  </si>
  <si>
    <t xml:space="preserve">Llanrug </t>
  </si>
  <si>
    <t xml:space="preserve">Morfa Nefyn </t>
  </si>
  <si>
    <t xml:space="preserve">Nefyn </t>
  </si>
  <si>
    <t xml:space="preserve">Penisarwaun </t>
  </si>
  <si>
    <t>Monmouthshire CC</t>
  </si>
  <si>
    <t xml:space="preserve">Wyesham </t>
  </si>
  <si>
    <t xml:space="preserve">The Elms </t>
  </si>
  <si>
    <t xml:space="preserve">Shirenewton </t>
  </si>
  <si>
    <t xml:space="preserve">Severn </t>
  </si>
  <si>
    <t xml:space="preserve">Overmonnow </t>
  </si>
  <si>
    <t xml:space="preserve">Mill </t>
  </si>
  <si>
    <t xml:space="preserve">Grofield </t>
  </si>
  <si>
    <t xml:space="preserve">Green Lane </t>
  </si>
  <si>
    <t xml:space="preserve">Drybridge </t>
  </si>
  <si>
    <t xml:space="preserve">Dixton with Osbaston </t>
  </si>
  <si>
    <t xml:space="preserve">Devauden </t>
  </si>
  <si>
    <t xml:space="preserve">Castle </t>
  </si>
  <si>
    <t xml:space="preserve">Trebanos </t>
  </si>
  <si>
    <t xml:space="preserve">Liswerry </t>
  </si>
  <si>
    <t xml:space="preserve">Llanwern </t>
  </si>
  <si>
    <t xml:space="preserve">St.Dogmaels </t>
  </si>
  <si>
    <t xml:space="preserve">Martletwy </t>
  </si>
  <si>
    <t xml:space="preserve">Maenclochog </t>
  </si>
  <si>
    <t>Ceredigion Preseli CC</t>
  </si>
  <si>
    <t>Mid and South Pembrokeshire CC</t>
  </si>
  <si>
    <t xml:space="preserve">Llanwddyn </t>
  </si>
  <si>
    <t xml:space="preserve">Nantmel </t>
  </si>
  <si>
    <t xml:space="preserve">Talbot Green </t>
  </si>
  <si>
    <t xml:space="preserve">Pont-y-clun </t>
  </si>
  <si>
    <t xml:space="preserve">Llanharry </t>
  </si>
  <si>
    <t xml:space="preserve">New Inn </t>
  </si>
  <si>
    <t>Swansea Central and North CC</t>
  </si>
  <si>
    <t>Newport East BC</t>
  </si>
  <si>
    <t>Carmarthen CC</t>
  </si>
  <si>
    <t xml:space="preserve">Blaenau Gwent and Rhymney </t>
  </si>
  <si>
    <t xml:space="preserve">Bridgend </t>
  </si>
  <si>
    <t xml:space="preserve">Aberafan Porthcawl </t>
  </si>
  <si>
    <t xml:space="preserve">Islwyn </t>
  </si>
  <si>
    <t xml:space="preserve">Newport West and Caerphilly </t>
  </si>
  <si>
    <t xml:space="preserve">Merthyr Tydfil and Aberdare </t>
  </si>
  <si>
    <t xml:space="preserve">Cardiff Central </t>
  </si>
  <si>
    <t xml:space="preserve">Cardiff South and Penarth </t>
  </si>
  <si>
    <t xml:space="preserve">Cardiff West </t>
  </si>
  <si>
    <t xml:space="preserve">Cardiff North </t>
  </si>
  <si>
    <t>Carmarthen</t>
  </si>
  <si>
    <t xml:space="preserve">Llanelli </t>
  </si>
  <si>
    <t>Ceredigion Preseli</t>
  </si>
  <si>
    <t xml:space="preserve">Clwyd </t>
  </si>
  <si>
    <t xml:space="preserve">Aberconwy </t>
  </si>
  <si>
    <t xml:space="preserve">Montgomeryshire and Glyndwr </t>
  </si>
  <si>
    <t xml:space="preserve">Delyn </t>
  </si>
  <si>
    <t xml:space="preserve">Alyn and Deeside </t>
  </si>
  <si>
    <t xml:space="preserve">Dwyfor Meirionnydd </t>
  </si>
  <si>
    <t xml:space="preserve">Ynys Môn </t>
  </si>
  <si>
    <t xml:space="preserve">Monmouthshire </t>
  </si>
  <si>
    <t xml:space="preserve">Brecon and Radnor </t>
  </si>
  <si>
    <t>Swansea East and Neath</t>
  </si>
  <si>
    <t xml:space="preserve">Newport East </t>
  </si>
  <si>
    <t xml:space="preserve">Mid and South Pembrokeshire </t>
  </si>
  <si>
    <t xml:space="preserve">Ceredigion Preseli </t>
  </si>
  <si>
    <t xml:space="preserve">Pontypridd </t>
  </si>
  <si>
    <t xml:space="preserve">Rhondda </t>
  </si>
  <si>
    <t>Swansea West and Gower</t>
  </si>
  <si>
    <t xml:space="preserve">Swansea Central and North </t>
  </si>
  <si>
    <t xml:space="preserve">Torfaen </t>
  </si>
  <si>
    <t xml:space="preserve">Vale of Glamorgan </t>
  </si>
  <si>
    <t xml:space="preserve">Wrexham </t>
  </si>
  <si>
    <t>Revised Proposals</t>
  </si>
  <si>
    <t>Bridgend</t>
  </si>
  <si>
    <t>Aberafan Porthcawl</t>
  </si>
  <si>
    <t>Newport West and Islwyn CC</t>
  </si>
  <si>
    <t>Newport West and Islwyn</t>
  </si>
  <si>
    <t>Caerphilly</t>
  </si>
  <si>
    <t>Cardiff South and Penarth</t>
  </si>
  <si>
    <t>Cardiff East</t>
  </si>
  <si>
    <t>Cardiff West</t>
  </si>
  <si>
    <t>Cardiff North</t>
  </si>
  <si>
    <t>Cardiff East BC</t>
  </si>
  <si>
    <t>Bangor Aberconwy CC</t>
  </si>
  <si>
    <t>Brecon, Radnor and Cwm-tawe CC</t>
  </si>
  <si>
    <t>Clwyd North CC</t>
  </si>
  <si>
    <t>Clwyd East CC</t>
  </si>
  <si>
    <t>Gower and Swansea West CC</t>
  </si>
  <si>
    <t>Merthyr Tydfil and Upper Cynon CC</t>
  </si>
  <si>
    <t>Neath and Swansea East CC</t>
  </si>
  <si>
    <t>Caerfyrddin CC</t>
  </si>
  <si>
    <t>Caerfyrddin</t>
  </si>
  <si>
    <t xml:space="preserve">Clwyd North </t>
  </si>
  <si>
    <t>Bangor Aberconwy</t>
  </si>
  <si>
    <t xml:space="preserve">Bangor Aberconwy </t>
  </si>
  <si>
    <t>Bangor Bangor Aberconwy</t>
  </si>
  <si>
    <t xml:space="preserve">Clwyd East </t>
  </si>
  <si>
    <t>Delyn</t>
  </si>
  <si>
    <t>Clwyd East</t>
  </si>
  <si>
    <t xml:space="preserve">Merthyr Tydfil and Upper Cynon </t>
  </si>
  <si>
    <t xml:space="preserve">Newport West and Islwyn </t>
  </si>
  <si>
    <t>Neath and Swansea East</t>
  </si>
  <si>
    <t>Gower and Swansea West</t>
  </si>
  <si>
    <t>Canolbarth Môn</t>
  </si>
  <si>
    <t>Brecon, Radnor and Cwm-tawe</t>
  </si>
  <si>
    <t>Revised Proposal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</si>
</sst>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  <numFmt numFmtId="184" formatCode="[$-1010409]General"/>
  </numFmts>
  <fonts count="88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LinePrinte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1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53" fillId="0" borderId="0">
      <alignment/>
      <protection/>
    </xf>
    <xf numFmtId="0" fontId="79" fillId="0" borderId="0">
      <alignment wrapText="1"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80" fillId="27" borderId="8" applyNumberFormat="0" applyAlignment="0" applyProtection="0"/>
    <xf numFmtId="0" fontId="81" fillId="27" borderId="8" applyNumberFormat="0" applyAlignment="0" applyProtection="0"/>
    <xf numFmtId="9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89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" fillId="0" borderId="0" xfId="0" applyFont="1" applyAlignment="1" applyProtection="1">
      <alignment horizontal="left"/>
      <protection locked="0"/>
    </xf>
    <xf numFmtId="172" fontId="5" fillId="0" borderId="0" xfId="0" applyFont="1" applyAlignment="1" applyProtection="1">
      <alignment/>
      <protection locked="0"/>
    </xf>
    <xf numFmtId="172" fontId="7" fillId="0" borderId="0" xfId="0" applyFont="1" applyAlignment="1">
      <alignment/>
    </xf>
    <xf numFmtId="172" fontId="5" fillId="0" borderId="0" xfId="0" applyFont="1" applyBorder="1" applyAlignment="1" applyProtection="1">
      <alignment/>
      <protection locked="0"/>
    </xf>
    <xf numFmtId="174" fontId="5" fillId="0" borderId="0" xfId="102" applyFont="1">
      <alignment/>
      <protection/>
    </xf>
    <xf numFmtId="174" fontId="6" fillId="0" borderId="0" xfId="102" applyFont="1">
      <alignment/>
      <protection/>
    </xf>
    <xf numFmtId="174" fontId="5" fillId="0" borderId="0" xfId="102" applyFont="1" applyAlignment="1" applyProtection="1">
      <alignment horizontal="left"/>
      <protection locked="0"/>
    </xf>
    <xf numFmtId="174" fontId="5" fillId="0" borderId="0" xfId="102" applyFont="1" applyProtection="1">
      <alignment/>
      <protection locked="0"/>
    </xf>
    <xf numFmtId="174" fontId="5" fillId="0" borderId="0" xfId="102" applyFont="1" applyBorder="1" applyProtection="1">
      <alignment/>
      <protection locked="0"/>
    </xf>
    <xf numFmtId="174" fontId="5" fillId="0" borderId="0" xfId="103" applyFont="1">
      <alignment/>
      <protection/>
    </xf>
    <xf numFmtId="174" fontId="7" fillId="0" borderId="0" xfId="103" applyFont="1">
      <alignment/>
      <protection/>
    </xf>
    <xf numFmtId="174" fontId="6" fillId="0" borderId="0" xfId="103" applyFont="1">
      <alignment/>
      <protection/>
    </xf>
    <xf numFmtId="174" fontId="5" fillId="0" borderId="0" xfId="103" applyFont="1" applyAlignment="1" applyProtection="1">
      <alignment horizontal="left"/>
      <protection locked="0"/>
    </xf>
    <xf numFmtId="174" fontId="5" fillId="0" borderId="0" xfId="103" applyFont="1" applyProtection="1">
      <alignment/>
      <protection locked="0"/>
    </xf>
    <xf numFmtId="174" fontId="5" fillId="0" borderId="0" xfId="103" applyFont="1" applyBorder="1" applyProtection="1">
      <alignment/>
      <protection locked="0"/>
    </xf>
    <xf numFmtId="3" fontId="5" fillId="0" borderId="0" xfId="103" applyNumberFormat="1" applyFont="1" applyProtection="1">
      <alignment/>
      <protection locked="0"/>
    </xf>
    <xf numFmtId="3" fontId="5" fillId="0" borderId="0" xfId="103" applyNumberFormat="1" applyFont="1">
      <alignment/>
      <protection/>
    </xf>
    <xf numFmtId="3" fontId="5" fillId="0" borderId="10" xfId="103" applyNumberFormat="1" applyFont="1" applyBorder="1" applyProtection="1">
      <alignment/>
      <protection locked="0"/>
    </xf>
    <xf numFmtId="3" fontId="5" fillId="0" borderId="0" xfId="102" applyNumberFormat="1" applyFont="1" applyProtection="1">
      <alignment/>
      <protection locked="0"/>
    </xf>
    <xf numFmtId="3" fontId="5" fillId="0" borderId="0" xfId="102" applyNumberFormat="1" applyFont="1">
      <alignment/>
      <protection/>
    </xf>
    <xf numFmtId="3" fontId="5" fillId="0" borderId="10" xfId="102" applyNumberFormat="1" applyFont="1" applyBorder="1" applyProtection="1">
      <alignment/>
      <protection locked="0"/>
    </xf>
    <xf numFmtId="3" fontId="5" fillId="0" borderId="11" xfId="102" applyNumberFormat="1" applyFont="1" applyBorder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  <xf numFmtId="172" fontId="12" fillId="0" borderId="0" xfId="0" applyFont="1" applyAlignment="1">
      <alignment/>
    </xf>
    <xf numFmtId="172" fontId="11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72" fontId="11" fillId="0" borderId="0" xfId="0" applyFont="1" applyBorder="1" applyAlignment="1" applyProtection="1">
      <alignment/>
      <protection locked="0"/>
    </xf>
    <xf numFmtId="3" fontId="5" fillId="0" borderId="11" xfId="103" applyNumberFormat="1" applyFont="1" applyBorder="1" applyProtection="1">
      <alignment/>
      <protection locked="0"/>
    </xf>
    <xf numFmtId="174" fontId="8" fillId="0" borderId="0" xfId="102" applyFont="1">
      <alignment/>
      <protection/>
    </xf>
    <xf numFmtId="174" fontId="8" fillId="0" borderId="0" xfId="102" applyFont="1" applyAlignment="1" applyProtection="1">
      <alignment horizontal="left"/>
      <protection locked="0"/>
    </xf>
    <xf numFmtId="174" fontId="8" fillId="0" borderId="0" xfId="102" applyFont="1" applyAlignment="1" applyProtection="1">
      <alignment horizontal="right"/>
      <protection locked="0"/>
    </xf>
    <xf numFmtId="172" fontId="47" fillId="0" borderId="0" xfId="0" applyFont="1" applyAlignment="1">
      <alignment/>
    </xf>
    <xf numFmtId="172" fontId="48" fillId="0" borderId="0" xfId="0" applyFont="1" applyAlignment="1">
      <alignment/>
    </xf>
    <xf numFmtId="3" fontId="48" fillId="0" borderId="0" xfId="0" applyNumberFormat="1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3" fontId="48" fillId="0" borderId="0" xfId="0" applyNumberFormat="1" applyFont="1" applyAlignment="1" applyProtection="1">
      <alignment/>
      <protection locked="0"/>
    </xf>
    <xf numFmtId="172" fontId="49" fillId="0" borderId="0" xfId="0" applyFont="1" applyAlignment="1">
      <alignment/>
    </xf>
    <xf numFmtId="172" fontId="49" fillId="0" borderId="0" xfId="0" applyFont="1" applyAlignment="1" applyProtection="1">
      <alignment horizontal="right"/>
      <protection locked="0"/>
    </xf>
    <xf numFmtId="172" fontId="49" fillId="0" borderId="0" xfId="0" applyFont="1" applyAlignment="1" applyProtection="1">
      <alignment horizontal="left"/>
      <protection locked="0"/>
    </xf>
    <xf numFmtId="172" fontId="47" fillId="0" borderId="0" xfId="0" applyFont="1" applyAlignment="1" applyProtection="1">
      <alignment horizontal="left"/>
      <protection locked="0"/>
    </xf>
    <xf numFmtId="3" fontId="47" fillId="0" borderId="0" xfId="0" applyNumberFormat="1" applyFont="1" applyAlignment="1" applyProtection="1">
      <alignment/>
      <protection locked="0"/>
    </xf>
    <xf numFmtId="172" fontId="47" fillId="0" borderId="0" xfId="0" applyFont="1" applyAlignment="1" applyProtection="1">
      <alignment/>
      <protection locked="0"/>
    </xf>
    <xf numFmtId="172" fontId="50" fillId="0" borderId="0" xfId="0" applyFont="1" applyAlignment="1">
      <alignment/>
    </xf>
    <xf numFmtId="172" fontId="50" fillId="0" borderId="0" xfId="0" applyFont="1" applyAlignment="1" applyProtection="1">
      <alignment horizontal="left"/>
      <protection locked="0"/>
    </xf>
    <xf numFmtId="172" fontId="50" fillId="0" borderId="0" xfId="0" applyFont="1" applyAlignment="1">
      <alignment horizontal="center"/>
    </xf>
    <xf numFmtId="172" fontId="50" fillId="0" borderId="0" xfId="0" applyFont="1" applyAlignment="1" applyProtection="1">
      <alignment horizontal="right"/>
      <protection locked="0"/>
    </xf>
    <xf numFmtId="176" fontId="47" fillId="0" borderId="0" xfId="0" applyNumberFormat="1" applyFont="1" applyAlignment="1" applyProtection="1">
      <alignment horizontal="left"/>
      <protection locked="0"/>
    </xf>
    <xf numFmtId="3" fontId="47" fillId="0" borderId="0" xfId="0" applyNumberFormat="1" applyFont="1" applyAlignment="1" applyProtection="1">
      <alignment vertical="center"/>
      <protection locked="0"/>
    </xf>
    <xf numFmtId="176" fontId="47" fillId="0" borderId="0" xfId="0" applyNumberFormat="1" applyFont="1" applyAlignment="1" applyProtection="1">
      <alignment horizontal="left" vertical="center"/>
      <protection locked="0"/>
    </xf>
    <xf numFmtId="172" fontId="47" fillId="0" borderId="0" xfId="0" applyFont="1" applyAlignment="1" applyProtection="1">
      <alignment horizontal="left" vertical="center"/>
      <protection locked="0"/>
    </xf>
    <xf numFmtId="172" fontId="47" fillId="0" borderId="0" xfId="0" applyFont="1" applyAlignment="1" applyProtection="1">
      <alignment horizontal="left" vertical="center" wrapText="1"/>
      <protection locked="0"/>
    </xf>
    <xf numFmtId="172" fontId="47" fillId="0" borderId="0" xfId="0" applyFont="1" applyAlignment="1">
      <alignment vertical="center"/>
    </xf>
    <xf numFmtId="3" fontId="47" fillId="0" borderId="0" xfId="0" applyNumberFormat="1" applyFont="1" applyFill="1" applyAlignment="1" applyProtection="1">
      <alignment/>
      <protection locked="0"/>
    </xf>
    <xf numFmtId="174" fontId="47" fillId="0" borderId="0" xfId="103" applyFont="1">
      <alignment/>
      <protection/>
    </xf>
    <xf numFmtId="174" fontId="47" fillId="0" borderId="0" xfId="103" applyFont="1" applyAlignment="1" applyProtection="1">
      <alignment horizontal="left"/>
      <protection locked="0"/>
    </xf>
    <xf numFmtId="3" fontId="47" fillId="0" borderId="0" xfId="103" applyNumberFormat="1" applyFont="1" applyProtection="1">
      <alignment/>
      <protection locked="0"/>
    </xf>
    <xf numFmtId="174" fontId="47" fillId="0" borderId="0" xfId="103" applyFont="1" applyProtection="1">
      <alignment/>
      <protection locked="0"/>
    </xf>
    <xf numFmtId="176" fontId="47" fillId="0" borderId="0" xfId="103" applyNumberFormat="1" applyFont="1" applyAlignment="1" applyProtection="1">
      <alignment horizontal="left"/>
      <protection locked="0"/>
    </xf>
    <xf numFmtId="174" fontId="50" fillId="0" borderId="0" xfId="103" applyFont="1" applyAlignment="1" applyProtection="1">
      <alignment horizontal="left"/>
      <protection locked="0"/>
    </xf>
    <xf numFmtId="174" fontId="50" fillId="0" borderId="0" xfId="103" applyFont="1">
      <alignment/>
      <protection/>
    </xf>
    <xf numFmtId="174" fontId="47" fillId="0" borderId="0" xfId="103" applyFont="1" applyAlignment="1" applyProtection="1" quotePrefix="1">
      <alignment horizontal="left"/>
      <protection locked="0"/>
    </xf>
    <xf numFmtId="174" fontId="50" fillId="0" borderId="0" xfId="102" applyFont="1">
      <alignment/>
      <protection/>
    </xf>
    <xf numFmtId="174" fontId="47" fillId="0" borderId="0" xfId="102" applyFont="1">
      <alignment/>
      <protection/>
    </xf>
    <xf numFmtId="174" fontId="50" fillId="0" borderId="0" xfId="102" applyFont="1" applyAlignment="1" applyProtection="1">
      <alignment horizontal="left"/>
      <protection locked="0"/>
    </xf>
    <xf numFmtId="3" fontId="47" fillId="0" borderId="0" xfId="102" applyNumberFormat="1" applyFont="1" applyProtection="1">
      <alignment/>
      <protection locked="0"/>
    </xf>
    <xf numFmtId="174" fontId="47" fillId="0" borderId="0" xfId="102" applyFont="1" applyProtection="1">
      <alignment/>
      <protection locked="0"/>
    </xf>
    <xf numFmtId="176" fontId="47" fillId="0" borderId="0" xfId="102" applyNumberFormat="1" applyFont="1" applyAlignment="1" applyProtection="1">
      <alignment horizontal="left"/>
      <protection locked="0"/>
    </xf>
    <xf numFmtId="174" fontId="47" fillId="0" borderId="0" xfId="102" applyFont="1" applyAlignment="1" applyProtection="1">
      <alignment horizontal="left"/>
      <protection locked="0"/>
    </xf>
    <xf numFmtId="174" fontId="47" fillId="0" borderId="0" xfId="102" applyFont="1" applyBorder="1" applyProtection="1">
      <alignment/>
      <protection locked="0"/>
    </xf>
    <xf numFmtId="174" fontId="47" fillId="0" borderId="0" xfId="102" applyFont="1" applyBorder="1">
      <alignment/>
      <protection/>
    </xf>
    <xf numFmtId="176" fontId="47" fillId="0" borderId="0" xfId="102" applyNumberFormat="1" applyFont="1" applyAlignment="1">
      <alignment horizontal="left"/>
      <protection/>
    </xf>
    <xf numFmtId="172" fontId="47" fillId="0" borderId="0" xfId="0" applyFont="1" applyAlignment="1" applyProtection="1" quotePrefix="1">
      <alignment horizontal="left"/>
      <protection locked="0"/>
    </xf>
    <xf numFmtId="0" fontId="47" fillId="0" borderId="0" xfId="0" applyNumberFormat="1" applyFont="1" applyAlignment="1">
      <alignment/>
    </xf>
    <xf numFmtId="3" fontId="47" fillId="0" borderId="12" xfId="103" applyNumberFormat="1" applyFont="1" applyBorder="1" applyProtection="1">
      <alignment/>
      <protection locked="0"/>
    </xf>
    <xf numFmtId="182" fontId="47" fillId="0" borderId="0" xfId="75" applyNumberFormat="1" applyFont="1" applyAlignment="1">
      <alignment/>
    </xf>
    <xf numFmtId="3" fontId="47" fillId="0" borderId="12" xfId="0" applyNumberFormat="1" applyFont="1" applyBorder="1" applyAlignment="1" applyProtection="1">
      <alignment/>
      <protection locked="0"/>
    </xf>
    <xf numFmtId="3" fontId="47" fillId="0" borderId="13" xfId="0" applyNumberFormat="1" applyFont="1" applyBorder="1" applyAlignment="1" applyProtection="1">
      <alignment/>
      <protection locked="0"/>
    </xf>
    <xf numFmtId="3" fontId="47" fillId="0" borderId="14" xfId="0" applyNumberFormat="1" applyFont="1" applyBorder="1" applyAlignment="1" applyProtection="1">
      <alignment/>
      <protection locked="0"/>
    </xf>
    <xf numFmtId="172" fontId="47" fillId="0" borderId="0" xfId="0" applyFont="1" applyBorder="1" applyAlignment="1" applyProtection="1">
      <alignment/>
      <protection locked="0"/>
    </xf>
    <xf numFmtId="3" fontId="47" fillId="0" borderId="0" xfId="0" applyNumberFormat="1" applyFont="1" applyAlignment="1">
      <alignment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1 3" xfId="41"/>
    <cellStyle name="60% - Accent2" xfId="42"/>
    <cellStyle name="60% - Accent2 2" xfId="43"/>
    <cellStyle name="60% - Accent2 3" xfId="44"/>
    <cellStyle name="60% - Accent3" xfId="45"/>
    <cellStyle name="60% - Accent3 2" xfId="46"/>
    <cellStyle name="60% - Accent3 3" xfId="47"/>
    <cellStyle name="60% - Accent4" xfId="48"/>
    <cellStyle name="60% - Accent4 2" xfId="49"/>
    <cellStyle name="60% - Accent4 3" xfId="50"/>
    <cellStyle name="60% - Accent5" xfId="51"/>
    <cellStyle name="60% - Accent5 2" xfId="52"/>
    <cellStyle name="60% - Accent5 3" xfId="53"/>
    <cellStyle name="60% - Accent6" xfId="54"/>
    <cellStyle name="60% - Accent6 2" xfId="55"/>
    <cellStyle name="60% - Accent6 3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Bad" xfId="69"/>
    <cellStyle name="Bad 2" xfId="70"/>
    <cellStyle name="Calculation" xfId="71"/>
    <cellStyle name="Calculation 2" xfId="72"/>
    <cellStyle name="Check Cell" xfId="73"/>
    <cellStyle name="Check Cell 2" xfId="74"/>
    <cellStyle name="Comma" xfId="75"/>
    <cellStyle name="Comma [0]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eutral 3" xfId="99"/>
    <cellStyle name="Normal 2" xfId="100"/>
    <cellStyle name="Normal 3" xfId="101"/>
    <cellStyle name="Normal_CLWYD" xfId="102"/>
    <cellStyle name="Normal_DYFED" xfId="103"/>
    <cellStyle name="Note" xfId="104"/>
    <cellStyle name="Note 2" xfId="105"/>
    <cellStyle name="Output" xfId="106"/>
    <cellStyle name="Output 2" xfId="107"/>
    <cellStyle name="Percent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44"/>
  <sheetViews>
    <sheetView showGridLines="0" zoomScalePageLayoutView="0" workbookViewId="0" topLeftCell="A6">
      <selection activeCell="C30" sqref="C30"/>
    </sheetView>
  </sheetViews>
  <sheetFormatPr defaultColWidth="9.796875" defaultRowHeight="15"/>
  <cols>
    <col min="1" max="1" width="0.1015625" style="40" customWidth="1"/>
    <col min="2" max="2" width="37.19921875" style="40" bestFit="1" customWidth="1"/>
    <col min="3" max="3" width="9.3984375" style="40" customWidth="1"/>
    <col min="4" max="16384" width="9.796875" style="40" customWidth="1"/>
  </cols>
  <sheetData>
    <row r="1" spans="1:3" ht="15.75">
      <c r="A1" s="47" t="s">
        <v>1500</v>
      </c>
      <c r="B1" s="45"/>
      <c r="C1" s="46">
        <v>2020</v>
      </c>
    </row>
    <row r="2" spans="1:3" ht="15.75">
      <c r="A2" s="43"/>
      <c r="B2" s="41"/>
      <c r="C2" s="41"/>
    </row>
    <row r="3" spans="1:3" ht="15.75">
      <c r="A3" s="43" t="s">
        <v>1501</v>
      </c>
      <c r="B3" s="41"/>
      <c r="C3" s="44">
        <f>SUM(C5:C36)</f>
        <v>2322677</v>
      </c>
    </row>
    <row r="4" spans="1:3" ht="15.75">
      <c r="A4" s="41"/>
      <c r="B4" s="41"/>
      <c r="C4" s="42"/>
    </row>
    <row r="5" spans="1:3" ht="15.75">
      <c r="A5" s="43" t="s">
        <v>1502</v>
      </c>
      <c r="B5" s="43" t="s">
        <v>1827</v>
      </c>
      <c r="C5" s="44">
        <f>Bridgend!D46+'Neath Port Talbot'!D50</f>
        <v>75270</v>
      </c>
    </row>
    <row r="6" spans="1:3" ht="15.75">
      <c r="A6" s="43" t="s">
        <v>1504</v>
      </c>
      <c r="B6" s="43" t="s">
        <v>1505</v>
      </c>
      <c r="C6" s="44">
        <f>Flintshire!D65</f>
        <v>75695</v>
      </c>
    </row>
    <row r="7" spans="1:3" ht="15.75">
      <c r="A7" s="43" t="s">
        <v>1506</v>
      </c>
      <c r="B7" s="43" t="s">
        <v>1946</v>
      </c>
      <c r="C7" s="44">
        <f>Conwy!D45+Gwynedd!D77+Denbighshire!D40</f>
        <v>70468</v>
      </c>
    </row>
    <row r="8" spans="1:3" ht="15.75">
      <c r="A8" s="43" t="s">
        <v>1509</v>
      </c>
      <c r="B8" s="43" t="s">
        <v>1507</v>
      </c>
      <c r="C8" s="44">
        <f>'Blaenau Gwent'!D22+Caerphilly!D40</f>
        <v>71079</v>
      </c>
    </row>
    <row r="9" spans="1:3" ht="15.75">
      <c r="A9" s="43" t="s">
        <v>1511</v>
      </c>
      <c r="B9" s="43" t="s">
        <v>1947</v>
      </c>
      <c r="C9" s="44">
        <f>Powys!D79+'Neath Port Talbot'!D51</f>
        <v>72113</v>
      </c>
    </row>
    <row r="10" spans="1:3" ht="15.75">
      <c r="A10" s="43" t="s">
        <v>1512</v>
      </c>
      <c r="B10" s="43" t="s">
        <v>1510</v>
      </c>
      <c r="C10" s="44">
        <f>'Constituency Calculations'!D19</f>
        <v>76464</v>
      </c>
    </row>
    <row r="11" spans="1:3" ht="15.75">
      <c r="A11" s="43" t="s">
        <v>1515</v>
      </c>
      <c r="B11" s="43" t="s">
        <v>1953</v>
      </c>
      <c r="C11" s="44">
        <f>Carmarthenshire!D65</f>
        <v>72683</v>
      </c>
    </row>
    <row r="12" spans="1:3" ht="15.75">
      <c r="A12" s="43" t="s">
        <v>1517</v>
      </c>
      <c r="B12" s="43" t="s">
        <v>1513</v>
      </c>
      <c r="C12" s="44">
        <v>72325</v>
      </c>
    </row>
    <row r="13" spans="1:3" ht="15.75">
      <c r="A13" s="43" t="s">
        <v>1519</v>
      </c>
      <c r="B13" s="43" t="s">
        <v>1945</v>
      </c>
      <c r="C13" s="44">
        <f>Cardiff!D40</f>
        <v>72463</v>
      </c>
    </row>
    <row r="14" spans="1:3" ht="15.75">
      <c r="A14" s="43" t="s">
        <v>1521</v>
      </c>
      <c r="B14" s="43" t="s">
        <v>1516</v>
      </c>
      <c r="C14" s="44">
        <f>Cardiff!D41+'Rhondda, Cynon, Taff'!D65</f>
        <v>71143</v>
      </c>
    </row>
    <row r="15" spans="1:3" ht="15.75">
      <c r="A15" s="43" t="s">
        <v>1525</v>
      </c>
      <c r="B15" s="43" t="s">
        <v>1518</v>
      </c>
      <c r="C15" s="44">
        <f>Cardiff!D42+'The Vale of Glamorgan'!D32</f>
        <v>72269</v>
      </c>
    </row>
    <row r="16" spans="1:3" ht="15.75">
      <c r="A16" s="43" t="s">
        <v>1527</v>
      </c>
      <c r="B16" s="43" t="s">
        <v>1520</v>
      </c>
      <c r="C16" s="44">
        <f>Cardiff!D43+'Rhondda, Cynon, Taff'!D66</f>
        <v>73947</v>
      </c>
    </row>
    <row r="17" spans="1:3" ht="15.75">
      <c r="A17" s="43" t="s">
        <v>1530</v>
      </c>
      <c r="B17" s="43" t="s">
        <v>1891</v>
      </c>
      <c r="C17" s="44">
        <f>Ceredigion!D47+Pembrokeshire!D69</f>
        <v>74063</v>
      </c>
    </row>
    <row r="18" spans="1:3" ht="15.75">
      <c r="A18" s="43" t="s">
        <v>1532</v>
      </c>
      <c r="B18" s="43" t="s">
        <v>1949</v>
      </c>
      <c r="C18" s="44">
        <f>Denbighshire!D38+Flintshire!D66+Wrexham!D56</f>
        <v>76395</v>
      </c>
    </row>
    <row r="19" spans="1:3" ht="15.75">
      <c r="A19" s="43" t="s">
        <v>1534</v>
      </c>
      <c r="B19" s="43" t="s">
        <v>1948</v>
      </c>
      <c r="C19" s="44">
        <f>Conwy!D46+Denbighshire!D37</f>
        <v>76150</v>
      </c>
    </row>
    <row r="20" spans="1:3" ht="15.75">
      <c r="A20" s="43" t="s">
        <v>1536</v>
      </c>
      <c r="B20" s="43" t="s">
        <v>620</v>
      </c>
      <c r="C20" s="44">
        <f>Gwynedd!D78</f>
        <v>69803</v>
      </c>
    </row>
    <row r="21" spans="1:3" ht="15.75">
      <c r="A21" s="43" t="s">
        <v>1538</v>
      </c>
      <c r="B21" s="43" t="s">
        <v>1950</v>
      </c>
      <c r="C21" s="44">
        <f>Swansea!D53</f>
        <v>75214</v>
      </c>
    </row>
    <row r="22" spans="1:3" ht="15.75">
      <c r="A22" s="43" t="s">
        <v>1539</v>
      </c>
      <c r="B22" s="43" t="s">
        <v>1537</v>
      </c>
      <c r="C22" s="44">
        <f>Carmarthenshire!D66</f>
        <v>69895</v>
      </c>
    </row>
    <row r="23" spans="1:3" ht="15.75">
      <c r="A23" s="43"/>
      <c r="B23" s="43" t="s">
        <v>1951</v>
      </c>
      <c r="C23" s="44">
        <f>'Merthyr Tydfil'!D17+'Rhondda, Cynon, Taff'!D69</f>
        <v>74805</v>
      </c>
    </row>
    <row r="24" spans="1:3" ht="15.75">
      <c r="A24" s="43" t="s">
        <v>1541</v>
      </c>
      <c r="B24" s="43" t="s">
        <v>1892</v>
      </c>
      <c r="C24" s="44">
        <f>Pembrokeshire!D70</f>
        <v>76820</v>
      </c>
    </row>
    <row r="25" spans="1:3" ht="15.75">
      <c r="A25" s="43" t="s">
        <v>1543</v>
      </c>
      <c r="B25" s="43" t="s">
        <v>1872</v>
      </c>
      <c r="C25" s="44">
        <f>Monmouthshire!D48</f>
        <v>72681</v>
      </c>
    </row>
    <row r="26" spans="1:3" ht="15.75">
      <c r="A26" s="43" t="s">
        <v>1545</v>
      </c>
      <c r="B26" s="43" t="s">
        <v>1840</v>
      </c>
      <c r="C26" s="44">
        <f>Powys!D80+Wrexham!D54+Denbighshire!D39</f>
        <v>76953</v>
      </c>
    </row>
    <row r="27" spans="1:3" ht="15.75">
      <c r="A27" s="43" t="s">
        <v>1547</v>
      </c>
      <c r="B27" s="43" t="s">
        <v>1952</v>
      </c>
      <c r="C27" s="44">
        <f>'Neath Port Talbot'!D49+Swansea!D54</f>
        <v>72172</v>
      </c>
    </row>
    <row r="28" spans="1:3" ht="15.75">
      <c r="A28" s="43" t="s">
        <v>1549</v>
      </c>
      <c r="B28" s="43" t="s">
        <v>1900</v>
      </c>
      <c r="C28" s="44">
        <f>Newport!D28</f>
        <v>76159</v>
      </c>
    </row>
    <row r="29" spans="1:3" ht="15.75">
      <c r="A29" s="43" t="s">
        <v>1552</v>
      </c>
      <c r="B29" s="43" t="s">
        <v>1938</v>
      </c>
      <c r="C29" s="44">
        <v>76367</v>
      </c>
    </row>
    <row r="30" spans="1:3" ht="15.75">
      <c r="A30" s="43" t="s">
        <v>1555</v>
      </c>
      <c r="B30" s="43" t="s">
        <v>1553</v>
      </c>
      <c r="C30" s="44">
        <f>'Rhondda, Cynon, Taff'!D67</f>
        <v>73743</v>
      </c>
    </row>
    <row r="31" spans="1:3" ht="15.75">
      <c r="A31" s="43"/>
      <c r="B31" s="43" t="s">
        <v>1556</v>
      </c>
      <c r="C31" s="44">
        <f>'Rhondda, Cynon, Taff'!D68+Bridgend!D47</f>
        <v>69764</v>
      </c>
    </row>
    <row r="32" spans="1:3" ht="15.75">
      <c r="A32" s="43" t="s">
        <v>1557</v>
      </c>
      <c r="B32" s="43" t="s">
        <v>1899</v>
      </c>
      <c r="C32" s="44">
        <f>Swansea!D55</f>
        <v>71378</v>
      </c>
    </row>
    <row r="33" spans="1:3" ht="15.75">
      <c r="A33" s="43" t="s">
        <v>1560</v>
      </c>
      <c r="B33" s="43" t="s">
        <v>1561</v>
      </c>
      <c r="C33" s="44">
        <f>Torfaen!D31</f>
        <v>70591</v>
      </c>
    </row>
    <row r="34" spans="1:3" ht="15.75">
      <c r="A34" s="43" t="s">
        <v>1563</v>
      </c>
      <c r="B34" s="43" t="s">
        <v>1564</v>
      </c>
      <c r="C34" s="44">
        <f>'The Vale of Glamorgan'!D33</f>
        <v>70426</v>
      </c>
    </row>
    <row r="35" spans="1:3" ht="15.75">
      <c r="A35" s="43" t="s">
        <v>1565</v>
      </c>
      <c r="B35" s="43" t="s">
        <v>1566</v>
      </c>
      <c r="C35" s="44">
        <f>Wrexham!D55</f>
        <v>70964</v>
      </c>
    </row>
    <row r="36" spans="1:3" ht="15.75">
      <c r="A36" s="43" t="s">
        <v>1567</v>
      </c>
      <c r="B36" s="43" t="s">
        <v>1568</v>
      </c>
      <c r="C36" s="44">
        <f>'Isle of Anglesey'!D17</f>
        <v>52415</v>
      </c>
    </row>
    <row r="37" spans="1:3" ht="15.75">
      <c r="A37" s="41"/>
      <c r="B37" s="41"/>
      <c r="C37" s="42"/>
    </row>
    <row r="38" spans="1:3" ht="15.75">
      <c r="A38" s="41"/>
      <c r="B38" s="41"/>
      <c r="C38" s="41"/>
    </row>
    <row r="39" spans="1:3" ht="15.75">
      <c r="A39" s="41"/>
      <c r="B39" s="41"/>
      <c r="C39" s="41"/>
    </row>
    <row r="40" spans="1:3" ht="15.75">
      <c r="A40" s="41"/>
      <c r="B40" s="41"/>
      <c r="C40" s="41"/>
    </row>
    <row r="41" spans="1:3" ht="15.75">
      <c r="A41" s="41"/>
      <c r="B41" s="41"/>
      <c r="C41" s="41"/>
    </row>
    <row r="42" spans="1:3" ht="15.75">
      <c r="A42" s="41"/>
      <c r="B42" s="41"/>
      <c r="C42" s="41"/>
    </row>
    <row r="43" spans="1:3" ht="15.75">
      <c r="A43" s="41"/>
      <c r="B43" s="41"/>
      <c r="C43" s="41"/>
    </row>
    <row r="44" spans="1:3" ht="15.75">
      <c r="A44" s="41"/>
      <c r="B44" s="41"/>
      <c r="C44" s="41"/>
    </row>
  </sheetData>
  <sheetProtection/>
  <printOptions horizontalCentered="1"/>
  <pageMargins left="0.07874015748031496" right="0.07874015748031496" top="0.5118110236220472" bottom="0.5118110236220472" header="0.5118110236220472" footer="0.5118110236220472"/>
  <pageSetup fitToHeight="1" fitToWidth="1" orientation="portrait" paperSize="9" r:id="rId1"/>
  <headerFooter alignWithMargins="0">
    <oddFooter>&amp;L&amp;"Book Antiqua,Regular"&amp;8&amp;F&amp;C&amp;"Book Antiqua,Regular"&amp;8&amp;P of &amp;N&amp;R&amp;"Book Antiqua,Regular"&amp;8&amp;A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J19" sqref="J19"/>
    </sheetView>
  </sheetViews>
  <sheetFormatPr defaultColWidth="8.796875" defaultRowHeight="15"/>
  <cols>
    <col min="1" max="1" width="2.796875" style="40" customWidth="1"/>
    <col min="2" max="2" width="27.796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4.19921875" style="40" customWidth="1"/>
    <col min="7" max="16384" width="8.796875" style="40" customWidth="1"/>
  </cols>
  <sheetData>
    <row r="1" s="70" customFormat="1" ht="15.75">
      <c r="A1" s="72" t="s">
        <v>1609</v>
      </c>
    </row>
    <row r="2" spans="2:10" s="70" customFormat="1" ht="15.75">
      <c r="B2" s="51" t="s">
        <v>1820</v>
      </c>
      <c r="C2" s="51" t="s">
        <v>1819</v>
      </c>
      <c r="D2" s="51" t="s">
        <v>1818</v>
      </c>
      <c r="E2" s="51"/>
      <c r="F2" s="52" t="s">
        <v>1434</v>
      </c>
      <c r="H2" s="70" t="s">
        <v>1829</v>
      </c>
      <c r="J2" s="70" t="s">
        <v>1935</v>
      </c>
    </row>
    <row r="3" spans="4:6" s="70" customFormat="1" ht="15.75">
      <c r="D3" s="54">
        <v>2020</v>
      </c>
      <c r="E3" s="54"/>
      <c r="F3" s="51" t="s">
        <v>616</v>
      </c>
    </row>
    <row r="4" spans="4:8" s="71" customFormat="1" ht="15.75">
      <c r="D4" s="73">
        <f>SUM(D6:D35)</f>
        <v>74078</v>
      </c>
      <c r="E4" s="74"/>
      <c r="H4" s="70"/>
    </row>
    <row r="5" spans="4:8" s="71" customFormat="1" ht="15.75">
      <c r="D5" s="73"/>
      <c r="E5" s="74"/>
      <c r="H5" s="70"/>
    </row>
    <row r="6" spans="1:10" s="71" customFormat="1" ht="15.75">
      <c r="A6" s="75">
        <v>1</v>
      </c>
      <c r="B6" s="76" t="s">
        <v>1610</v>
      </c>
      <c r="C6" s="76" t="s">
        <v>1173</v>
      </c>
      <c r="D6" s="73">
        <v>1612</v>
      </c>
      <c r="E6" s="74"/>
      <c r="F6" s="76" t="s">
        <v>1562</v>
      </c>
      <c r="H6" s="71" t="s">
        <v>1915</v>
      </c>
      <c r="J6" s="71" t="s">
        <v>1955</v>
      </c>
    </row>
    <row r="7" spans="1:10" s="71" customFormat="1" ht="15.75">
      <c r="A7" s="75">
        <v>2</v>
      </c>
      <c r="B7" s="76" t="s">
        <v>1612</v>
      </c>
      <c r="C7" s="76" t="s">
        <v>1174</v>
      </c>
      <c r="D7" s="73">
        <v>1799</v>
      </c>
      <c r="E7" s="74"/>
      <c r="F7" s="76" t="s">
        <v>1526</v>
      </c>
      <c r="H7" s="71" t="s">
        <v>1917</v>
      </c>
      <c r="J7" s="71" t="s">
        <v>1917</v>
      </c>
    </row>
    <row r="8" spans="1:10" s="71" customFormat="1" ht="15.75">
      <c r="A8" s="75">
        <v>3</v>
      </c>
      <c r="B8" s="76" t="s">
        <v>1614</v>
      </c>
      <c r="C8" s="76" t="s">
        <v>1175</v>
      </c>
      <c r="D8" s="73">
        <v>1462</v>
      </c>
      <c r="E8" s="74"/>
      <c r="F8" s="76" t="s">
        <v>1562</v>
      </c>
      <c r="H8" s="71" t="s">
        <v>1915</v>
      </c>
      <c r="J8" s="71" t="s">
        <v>1955</v>
      </c>
    </row>
    <row r="9" spans="1:10" s="71" customFormat="1" ht="15.75">
      <c r="A9" s="75">
        <v>4</v>
      </c>
      <c r="B9" s="76" t="s">
        <v>1616</v>
      </c>
      <c r="C9" s="76" t="s">
        <v>1176</v>
      </c>
      <c r="D9" s="73">
        <v>3483</v>
      </c>
      <c r="E9" s="74"/>
      <c r="F9" s="76" t="s">
        <v>1562</v>
      </c>
      <c r="H9" s="71" t="s">
        <v>1915</v>
      </c>
      <c r="J9" s="71" t="s">
        <v>1955</v>
      </c>
    </row>
    <row r="10" spans="1:10" s="71" customFormat="1" ht="15.75">
      <c r="A10" s="75">
        <v>5</v>
      </c>
      <c r="B10" s="76" t="s">
        <v>1618</v>
      </c>
      <c r="C10" s="76" t="s">
        <v>1177</v>
      </c>
      <c r="D10" s="73">
        <v>2265</v>
      </c>
      <c r="E10" s="74"/>
      <c r="F10" s="76" t="s">
        <v>1562</v>
      </c>
      <c r="H10" s="71" t="s">
        <v>1915</v>
      </c>
      <c r="J10" s="71" t="s">
        <v>1955</v>
      </c>
    </row>
    <row r="11" spans="1:10" s="71" customFormat="1" ht="15.75">
      <c r="A11" s="75">
        <v>6</v>
      </c>
      <c r="B11" s="76" t="s">
        <v>1845</v>
      </c>
      <c r="C11" s="76" t="s">
        <v>1178</v>
      </c>
      <c r="D11" s="73">
        <v>1882</v>
      </c>
      <c r="E11" s="74"/>
      <c r="F11" s="76" t="s">
        <v>1562</v>
      </c>
      <c r="H11" s="71" t="s">
        <v>1918</v>
      </c>
      <c r="J11" s="71" t="s">
        <v>1959</v>
      </c>
    </row>
    <row r="12" spans="1:10" s="71" customFormat="1" ht="15.75">
      <c r="A12" s="75">
        <v>7</v>
      </c>
      <c r="B12" s="76" t="s">
        <v>1620</v>
      </c>
      <c r="C12" s="76" t="s">
        <v>1179</v>
      </c>
      <c r="D12" s="73">
        <v>1321</v>
      </c>
      <c r="E12" s="74"/>
      <c r="F12" s="76" t="s">
        <v>1528</v>
      </c>
      <c r="H12" s="71" t="s">
        <v>1915</v>
      </c>
      <c r="J12" s="71" t="s">
        <v>1956</v>
      </c>
    </row>
    <row r="13" spans="1:10" s="71" customFormat="1" ht="15.75">
      <c r="A13" s="75">
        <v>8</v>
      </c>
      <c r="B13" s="76" t="s">
        <v>1622</v>
      </c>
      <c r="C13" s="76" t="s">
        <v>1180</v>
      </c>
      <c r="D13" s="73">
        <v>2033</v>
      </c>
      <c r="E13" s="77"/>
      <c r="F13" s="78" t="s">
        <v>1528</v>
      </c>
      <c r="H13" s="71" t="s">
        <v>1918</v>
      </c>
      <c r="J13" s="71" t="s">
        <v>1959</v>
      </c>
    </row>
    <row r="14" spans="1:10" s="71" customFormat="1" ht="15.75">
      <c r="A14" s="75">
        <v>9</v>
      </c>
      <c r="B14" s="76" t="s">
        <v>568</v>
      </c>
      <c r="C14" s="76" t="s">
        <v>1181</v>
      </c>
      <c r="D14" s="73">
        <v>1170</v>
      </c>
      <c r="E14" s="74"/>
      <c r="F14" s="76" t="s">
        <v>1528</v>
      </c>
      <c r="H14" s="71" t="s">
        <v>1918</v>
      </c>
      <c r="J14" s="71" t="s">
        <v>1959</v>
      </c>
    </row>
    <row r="15" spans="1:10" s="71" customFormat="1" ht="15.75">
      <c r="A15" s="75">
        <v>10</v>
      </c>
      <c r="B15" s="76" t="s">
        <v>1625</v>
      </c>
      <c r="C15" s="76" t="s">
        <v>1182</v>
      </c>
      <c r="D15" s="73">
        <v>931</v>
      </c>
      <c r="E15" s="74"/>
      <c r="F15" s="76" t="s">
        <v>1526</v>
      </c>
      <c r="H15" s="71" t="s">
        <v>1917</v>
      </c>
      <c r="J15" s="71" t="s">
        <v>1917</v>
      </c>
    </row>
    <row r="16" spans="1:10" s="71" customFormat="1" ht="15.75">
      <c r="A16" s="75">
        <v>11</v>
      </c>
      <c r="B16" s="76" t="s">
        <v>1627</v>
      </c>
      <c r="C16" s="76" t="s">
        <v>1183</v>
      </c>
      <c r="D16" s="73">
        <v>1765</v>
      </c>
      <c r="E16" s="74"/>
      <c r="F16" s="76" t="s">
        <v>1562</v>
      </c>
      <c r="H16" s="71" t="s">
        <v>1918</v>
      </c>
      <c r="J16" s="71" t="s">
        <v>1959</v>
      </c>
    </row>
    <row r="17" spans="1:10" s="71" customFormat="1" ht="15.75">
      <c r="A17" s="75">
        <v>12</v>
      </c>
      <c r="B17" s="76" t="s">
        <v>1628</v>
      </c>
      <c r="C17" s="76" t="s">
        <v>1184</v>
      </c>
      <c r="D17" s="73">
        <v>1830</v>
      </c>
      <c r="E17" s="77"/>
      <c r="F17" s="71" t="s">
        <v>1528</v>
      </c>
      <c r="H17" s="71" t="s">
        <v>1915</v>
      </c>
      <c r="J17" s="71" t="s">
        <v>1959</v>
      </c>
    </row>
    <row r="18" spans="1:10" s="71" customFormat="1" ht="15.75">
      <c r="A18" s="75">
        <v>13</v>
      </c>
      <c r="B18" s="76" t="s">
        <v>1630</v>
      </c>
      <c r="C18" s="76" t="s">
        <v>1185</v>
      </c>
      <c r="D18" s="73">
        <v>3302</v>
      </c>
      <c r="E18" s="74"/>
      <c r="F18" s="76" t="s">
        <v>1526</v>
      </c>
      <c r="H18" s="71" t="s">
        <v>1917</v>
      </c>
      <c r="J18" s="71" t="s">
        <v>1959</v>
      </c>
    </row>
    <row r="19" spans="1:10" s="71" customFormat="1" ht="15.75">
      <c r="A19" s="75">
        <v>14</v>
      </c>
      <c r="B19" s="76" t="s">
        <v>1633</v>
      </c>
      <c r="C19" s="76" t="s">
        <v>1186</v>
      </c>
      <c r="D19" s="73">
        <v>1496</v>
      </c>
      <c r="E19" s="74"/>
      <c r="F19" s="76" t="s">
        <v>1528</v>
      </c>
      <c r="H19" s="71" t="s">
        <v>1915</v>
      </c>
      <c r="J19" s="71" t="s">
        <v>1956</v>
      </c>
    </row>
    <row r="20" spans="1:10" s="71" customFormat="1" ht="15.75">
      <c r="A20" s="75">
        <v>15</v>
      </c>
      <c r="B20" s="76" t="s">
        <v>1635</v>
      </c>
      <c r="C20" s="76" t="s">
        <v>1187</v>
      </c>
      <c r="D20" s="73">
        <v>2829</v>
      </c>
      <c r="E20" s="74"/>
      <c r="F20" s="76" t="s">
        <v>1562</v>
      </c>
      <c r="H20" s="71" t="s">
        <v>1918</v>
      </c>
      <c r="J20" s="71" t="s">
        <v>1959</v>
      </c>
    </row>
    <row r="21" spans="1:10" s="71" customFormat="1" ht="15.75">
      <c r="A21" s="75">
        <v>16</v>
      </c>
      <c r="B21" s="76" t="s">
        <v>1637</v>
      </c>
      <c r="C21" s="76" t="s">
        <v>1188</v>
      </c>
      <c r="D21" s="73">
        <v>3162</v>
      </c>
      <c r="E21" s="74"/>
      <c r="F21" s="76" t="s">
        <v>1562</v>
      </c>
      <c r="H21" s="71" t="s">
        <v>1918</v>
      </c>
      <c r="J21" s="71" t="s">
        <v>1959</v>
      </c>
    </row>
    <row r="22" spans="1:10" s="71" customFormat="1" ht="15.75">
      <c r="A22" s="75">
        <v>17</v>
      </c>
      <c r="B22" s="76" t="s">
        <v>569</v>
      </c>
      <c r="C22" s="76" t="s">
        <v>1189</v>
      </c>
      <c r="D22" s="73">
        <v>1529</v>
      </c>
      <c r="E22" s="74"/>
      <c r="F22" s="76" t="s">
        <v>1562</v>
      </c>
      <c r="H22" s="71" t="s">
        <v>1918</v>
      </c>
      <c r="J22" s="71" t="s">
        <v>1959</v>
      </c>
    </row>
    <row r="23" spans="1:10" s="71" customFormat="1" ht="15.75">
      <c r="A23" s="75">
        <v>18</v>
      </c>
      <c r="B23" s="76" t="s">
        <v>1638</v>
      </c>
      <c r="C23" s="76" t="s">
        <v>1190</v>
      </c>
      <c r="D23" s="73">
        <v>4729</v>
      </c>
      <c r="E23" s="74"/>
      <c r="F23" s="76" t="s">
        <v>1562</v>
      </c>
      <c r="H23" s="71" t="s">
        <v>1918</v>
      </c>
      <c r="J23" s="71" t="s">
        <v>1959</v>
      </c>
    </row>
    <row r="24" spans="1:10" s="71" customFormat="1" ht="15.75">
      <c r="A24" s="75">
        <v>19</v>
      </c>
      <c r="B24" s="76" t="s">
        <v>1844</v>
      </c>
      <c r="C24" s="76" t="s">
        <v>1191</v>
      </c>
      <c r="D24" s="73">
        <v>2861</v>
      </c>
      <c r="E24" s="74"/>
      <c r="F24" s="76" t="s">
        <v>1562</v>
      </c>
      <c r="H24" s="71" t="s">
        <v>1918</v>
      </c>
      <c r="J24" s="71" t="s">
        <v>1959</v>
      </c>
    </row>
    <row r="25" spans="1:10" s="71" customFormat="1" ht="15.75">
      <c r="A25" s="75">
        <v>20</v>
      </c>
      <c r="B25" s="76" t="s">
        <v>1843</v>
      </c>
      <c r="C25" s="76" t="s">
        <v>1192</v>
      </c>
      <c r="D25" s="73">
        <v>2913</v>
      </c>
      <c r="E25" s="74"/>
      <c r="F25" s="76" t="s">
        <v>1562</v>
      </c>
      <c r="H25" s="71" t="s">
        <v>1915</v>
      </c>
      <c r="J25" s="71" t="s">
        <v>1955</v>
      </c>
    </row>
    <row r="26" spans="1:10" s="71" customFormat="1" ht="15.75">
      <c r="A26" s="75">
        <v>21</v>
      </c>
      <c r="B26" s="76" t="s">
        <v>1639</v>
      </c>
      <c r="C26" s="76" t="s">
        <v>1193</v>
      </c>
      <c r="D26" s="73">
        <v>3693</v>
      </c>
      <c r="E26" s="74"/>
      <c r="F26" s="76" t="s">
        <v>1562</v>
      </c>
      <c r="H26" s="71" t="s">
        <v>1915</v>
      </c>
      <c r="J26" s="71" t="s">
        <v>1955</v>
      </c>
    </row>
    <row r="27" spans="1:10" s="71" customFormat="1" ht="15.75">
      <c r="A27" s="75">
        <v>22</v>
      </c>
      <c r="B27" s="76" t="s">
        <v>1842</v>
      </c>
      <c r="C27" s="76" t="s">
        <v>1194</v>
      </c>
      <c r="D27" s="73">
        <v>2874</v>
      </c>
      <c r="E27" s="74"/>
      <c r="F27" s="76" t="s">
        <v>1562</v>
      </c>
      <c r="H27" s="71" t="s">
        <v>1915</v>
      </c>
      <c r="J27" s="71" t="s">
        <v>1955</v>
      </c>
    </row>
    <row r="28" spans="1:10" s="71" customFormat="1" ht="15.75">
      <c r="A28" s="75">
        <v>23</v>
      </c>
      <c r="B28" s="76" t="s">
        <v>1841</v>
      </c>
      <c r="C28" s="76" t="s">
        <v>1195</v>
      </c>
      <c r="D28" s="73">
        <v>6253</v>
      </c>
      <c r="E28" s="74"/>
      <c r="F28" s="76" t="s">
        <v>1562</v>
      </c>
      <c r="H28" s="71" t="s">
        <v>1915</v>
      </c>
      <c r="J28" s="71" t="s">
        <v>1955</v>
      </c>
    </row>
    <row r="29" spans="1:10" s="71" customFormat="1" ht="15.75">
      <c r="A29" s="75">
        <v>24</v>
      </c>
      <c r="B29" s="76" t="s">
        <v>1641</v>
      </c>
      <c r="C29" s="76" t="s">
        <v>1196</v>
      </c>
      <c r="D29" s="73">
        <v>3732</v>
      </c>
      <c r="E29" s="74"/>
      <c r="F29" s="76" t="s">
        <v>1562</v>
      </c>
      <c r="H29" s="71" t="s">
        <v>1915</v>
      </c>
      <c r="J29" s="71" t="s">
        <v>1955</v>
      </c>
    </row>
    <row r="30" spans="1:10" s="71" customFormat="1" ht="15.75">
      <c r="A30" s="75">
        <v>25</v>
      </c>
      <c r="B30" s="76" t="s">
        <v>1642</v>
      </c>
      <c r="C30" s="76" t="s">
        <v>1197</v>
      </c>
      <c r="D30" s="73">
        <v>3283</v>
      </c>
      <c r="E30" s="74"/>
      <c r="F30" s="76" t="s">
        <v>1562</v>
      </c>
      <c r="H30" s="71" t="s">
        <v>1915</v>
      </c>
      <c r="J30" s="71" t="s">
        <v>1955</v>
      </c>
    </row>
    <row r="31" spans="1:10" s="71" customFormat="1" ht="15.75">
      <c r="A31" s="75">
        <v>26</v>
      </c>
      <c r="B31" s="76" t="s">
        <v>1644</v>
      </c>
      <c r="C31" s="76" t="s">
        <v>1198</v>
      </c>
      <c r="D31" s="73">
        <v>4260</v>
      </c>
      <c r="E31" s="74"/>
      <c r="F31" s="76" t="s">
        <v>1528</v>
      </c>
      <c r="H31" s="71" t="s">
        <v>1918</v>
      </c>
      <c r="J31" s="71" t="s">
        <v>1959</v>
      </c>
    </row>
    <row r="32" spans="1:10" s="71" customFormat="1" ht="15.75">
      <c r="A32" s="75">
        <v>27</v>
      </c>
      <c r="B32" s="76" t="s">
        <v>1646</v>
      </c>
      <c r="C32" s="76" t="s">
        <v>1199</v>
      </c>
      <c r="D32" s="73">
        <v>1472</v>
      </c>
      <c r="E32" s="74"/>
      <c r="F32" s="76" t="s">
        <v>1562</v>
      </c>
      <c r="H32" s="71" t="s">
        <v>1915</v>
      </c>
      <c r="J32" s="71" t="s">
        <v>1955</v>
      </c>
    </row>
    <row r="33" spans="1:10" s="71" customFormat="1" ht="15.75">
      <c r="A33" s="75">
        <v>28</v>
      </c>
      <c r="B33" s="76" t="s">
        <v>1648</v>
      </c>
      <c r="C33" s="76" t="s">
        <v>1200</v>
      </c>
      <c r="D33" s="73">
        <v>1290</v>
      </c>
      <c r="E33" s="74"/>
      <c r="F33" s="76" t="s">
        <v>1562</v>
      </c>
      <c r="H33" s="71" t="s">
        <v>1915</v>
      </c>
      <c r="J33" s="71" t="s">
        <v>1955</v>
      </c>
    </row>
    <row r="34" spans="1:10" s="71" customFormat="1" ht="15.75">
      <c r="A34" s="75">
        <v>29</v>
      </c>
      <c r="B34" s="76" t="s">
        <v>1650</v>
      </c>
      <c r="C34" s="76" t="s">
        <v>1201</v>
      </c>
      <c r="D34" s="73">
        <v>1503</v>
      </c>
      <c r="E34" s="74"/>
      <c r="F34" s="76" t="s">
        <v>1562</v>
      </c>
      <c r="H34" s="71" t="s">
        <v>1915</v>
      </c>
      <c r="J34" s="71" t="s">
        <v>1955</v>
      </c>
    </row>
    <row r="35" spans="1:10" s="71" customFormat="1" ht="15.75">
      <c r="A35" s="75">
        <v>30</v>
      </c>
      <c r="B35" s="76" t="s">
        <v>1652</v>
      </c>
      <c r="C35" s="76" t="s">
        <v>1202</v>
      </c>
      <c r="D35" s="73">
        <v>1344</v>
      </c>
      <c r="E35" s="74"/>
      <c r="F35" s="76" t="s">
        <v>1562</v>
      </c>
      <c r="H35" s="71" t="s">
        <v>1918</v>
      </c>
      <c r="J35" s="71" t="s">
        <v>1959</v>
      </c>
    </row>
    <row r="36" s="71" customFormat="1" ht="15.75"/>
    <row r="37" spans="1:6" s="71" customFormat="1" ht="15.75">
      <c r="A37" s="76"/>
      <c r="B37" s="71" t="s">
        <v>1948</v>
      </c>
      <c r="D37" s="73">
        <f>D34+D33+D32+D30+D29+D28+D27+D26+D25+D10+D9+D8+D6</f>
        <v>35835</v>
      </c>
      <c r="E37" s="74"/>
      <c r="F37" s="48"/>
    </row>
    <row r="38" spans="1:6" s="71" customFormat="1" ht="15.75">
      <c r="A38" s="76"/>
      <c r="B38" s="71" t="s">
        <v>1949</v>
      </c>
      <c r="D38" s="73">
        <f>D35+D24+D23+D22+D21+D20+D16+D11+D31+D14+D13+D18+D17</f>
        <v>32696</v>
      </c>
      <c r="E38" s="74"/>
      <c r="F38" s="48"/>
    </row>
    <row r="39" spans="1:6" s="71" customFormat="1" ht="15.75">
      <c r="A39" s="76"/>
      <c r="B39" s="71" t="s">
        <v>1840</v>
      </c>
      <c r="D39" s="73">
        <f>D15+D7</f>
        <v>2730</v>
      </c>
      <c r="E39" s="74"/>
      <c r="F39" s="48"/>
    </row>
    <row r="40" spans="1:4" ht="15.75">
      <c r="A40" s="71"/>
      <c r="B40" s="71" t="s">
        <v>1946</v>
      </c>
      <c r="C40" s="71"/>
      <c r="D40" s="73">
        <f>D19+D12</f>
        <v>2817</v>
      </c>
    </row>
    <row r="41" spans="1:4" ht="15.75">
      <c r="A41" s="76"/>
      <c r="B41" s="71"/>
      <c r="C41" s="71"/>
      <c r="D41" s="71"/>
    </row>
    <row r="42" spans="1:4" ht="15.75">
      <c r="A42" s="76"/>
      <c r="B42" s="71"/>
      <c r="C42" s="71"/>
      <c r="D42" s="7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7"/>
  <sheetViews>
    <sheetView zoomScale="85" zoomScaleNormal="85" zoomScalePageLayoutView="0" workbookViewId="0" topLeftCell="A4">
      <selection activeCell="D33" sqref="D33"/>
    </sheetView>
  </sheetViews>
  <sheetFormatPr defaultColWidth="8.796875" defaultRowHeight="15"/>
  <cols>
    <col min="1" max="1" width="2.796875" style="40" customWidth="1"/>
    <col min="2" max="2" width="20.796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6.59765625" style="40" customWidth="1"/>
    <col min="7" max="16384" width="8.796875" style="40" customWidth="1"/>
  </cols>
  <sheetData>
    <row r="1" s="70" customFormat="1" ht="15.75">
      <c r="A1" s="72" t="s">
        <v>1653</v>
      </c>
    </row>
    <row r="2" spans="2:10" s="70" customFormat="1" ht="15.75">
      <c r="B2" s="51" t="s">
        <v>1820</v>
      </c>
      <c r="C2" s="51" t="s">
        <v>1819</v>
      </c>
      <c r="D2" s="51" t="s">
        <v>1818</v>
      </c>
      <c r="E2" s="51"/>
      <c r="F2" s="52" t="s">
        <v>1434</v>
      </c>
      <c r="H2" s="70" t="s">
        <v>1829</v>
      </c>
      <c r="J2" s="70" t="s">
        <v>1935</v>
      </c>
    </row>
    <row r="3" spans="4:6" s="70" customFormat="1" ht="15.75">
      <c r="D3" s="54">
        <v>2020</v>
      </c>
      <c r="E3" s="54"/>
      <c r="F3" s="51" t="s">
        <v>616</v>
      </c>
    </row>
    <row r="4" spans="4:8" s="71" customFormat="1" ht="15.75">
      <c r="D4" s="73">
        <f>SUM(D6:D62)</f>
        <v>117763</v>
      </c>
      <c r="E4" s="74"/>
      <c r="H4" s="70"/>
    </row>
    <row r="5" spans="4:8" s="71" customFormat="1" ht="15.75">
      <c r="D5" s="73"/>
      <c r="E5" s="74"/>
      <c r="H5" s="70"/>
    </row>
    <row r="6" spans="1:10" s="71" customFormat="1" ht="15.75">
      <c r="A6" s="75">
        <v>1</v>
      </c>
      <c r="B6" s="76" t="s">
        <v>89</v>
      </c>
      <c r="C6" s="76" t="s">
        <v>1203</v>
      </c>
      <c r="D6" s="73">
        <v>2167</v>
      </c>
      <c r="E6" s="74"/>
      <c r="F6" s="76" t="s">
        <v>1531</v>
      </c>
      <c r="H6" s="76" t="s">
        <v>1919</v>
      </c>
      <c r="J6" s="76" t="s">
        <v>1961</v>
      </c>
    </row>
    <row r="7" spans="1:10" s="71" customFormat="1" ht="15.75">
      <c r="A7" s="75">
        <v>2</v>
      </c>
      <c r="B7" s="76" t="s">
        <v>1654</v>
      </c>
      <c r="C7" s="76" t="s">
        <v>1204</v>
      </c>
      <c r="D7" s="73">
        <v>2508</v>
      </c>
      <c r="E7" s="74"/>
      <c r="F7" s="76" t="s">
        <v>1505</v>
      </c>
      <c r="H7" s="76" t="s">
        <v>1919</v>
      </c>
      <c r="J7" s="76" t="s">
        <v>1919</v>
      </c>
    </row>
    <row r="8" spans="1:10" s="71" customFormat="1" ht="15.75">
      <c r="A8" s="75">
        <v>3</v>
      </c>
      <c r="B8" s="76" t="s">
        <v>1655</v>
      </c>
      <c r="C8" s="76" t="s">
        <v>1205</v>
      </c>
      <c r="D8" s="73">
        <v>1413</v>
      </c>
      <c r="E8" s="74"/>
      <c r="F8" s="76" t="s">
        <v>1531</v>
      </c>
      <c r="H8" s="71" t="s">
        <v>1918</v>
      </c>
      <c r="J8" s="71" t="s">
        <v>1919</v>
      </c>
    </row>
    <row r="9" spans="1:10" s="71" customFormat="1" ht="15.75">
      <c r="A9" s="75">
        <v>4</v>
      </c>
      <c r="B9" s="76" t="s">
        <v>1656</v>
      </c>
      <c r="C9" s="76" t="s">
        <v>1206</v>
      </c>
      <c r="D9" s="73">
        <v>1625</v>
      </c>
      <c r="E9" s="74"/>
      <c r="F9" s="76" t="s">
        <v>1531</v>
      </c>
      <c r="H9" s="71" t="s">
        <v>1918</v>
      </c>
      <c r="J9" s="71" t="s">
        <v>1919</v>
      </c>
    </row>
    <row r="10" spans="1:10" s="71" customFormat="1" ht="15.75">
      <c r="A10" s="75">
        <v>5</v>
      </c>
      <c r="B10" s="76" t="s">
        <v>624</v>
      </c>
      <c r="C10" s="76" t="s">
        <v>1207</v>
      </c>
      <c r="D10" s="73">
        <v>1723</v>
      </c>
      <c r="E10" s="74"/>
      <c r="F10" s="76" t="s">
        <v>1505</v>
      </c>
      <c r="H10" s="76" t="s">
        <v>1919</v>
      </c>
      <c r="J10" s="76" t="s">
        <v>1919</v>
      </c>
    </row>
    <row r="11" spans="1:10" s="71" customFormat="1" ht="15.75">
      <c r="A11" s="75">
        <v>6</v>
      </c>
      <c r="B11" s="76" t="s">
        <v>1657</v>
      </c>
      <c r="C11" s="76" t="s">
        <v>1208</v>
      </c>
      <c r="D11" s="73">
        <v>3325</v>
      </c>
      <c r="E11" s="74"/>
      <c r="F11" s="76" t="s">
        <v>1505</v>
      </c>
      <c r="H11" s="76" t="s">
        <v>1919</v>
      </c>
      <c r="J11" s="76" t="s">
        <v>1919</v>
      </c>
    </row>
    <row r="12" spans="1:10" s="71" customFormat="1" ht="15.75">
      <c r="A12" s="75">
        <v>7</v>
      </c>
      <c r="B12" s="76" t="s">
        <v>570</v>
      </c>
      <c r="C12" s="76" t="s">
        <v>1209</v>
      </c>
      <c r="D12" s="73">
        <v>1789</v>
      </c>
      <c r="E12" s="74"/>
      <c r="F12" s="76" t="s">
        <v>1531</v>
      </c>
      <c r="H12" s="71" t="s">
        <v>1918</v>
      </c>
      <c r="J12" s="71" t="s">
        <v>1959</v>
      </c>
    </row>
    <row r="13" spans="1:10" s="71" customFormat="1" ht="15.75">
      <c r="A13" s="75">
        <v>8</v>
      </c>
      <c r="B13" s="76" t="s">
        <v>1658</v>
      </c>
      <c r="C13" s="76" t="s">
        <v>1210</v>
      </c>
      <c r="D13" s="73">
        <v>2653</v>
      </c>
      <c r="E13" s="74"/>
      <c r="F13" s="76" t="s">
        <v>1505</v>
      </c>
      <c r="H13" s="76" t="s">
        <v>1919</v>
      </c>
      <c r="J13" s="76" t="s">
        <v>1919</v>
      </c>
    </row>
    <row r="14" spans="1:10" s="71" customFormat="1" ht="15.75">
      <c r="A14" s="75">
        <v>9</v>
      </c>
      <c r="B14" s="76" t="s">
        <v>1659</v>
      </c>
      <c r="C14" s="76" t="s">
        <v>1211</v>
      </c>
      <c r="D14" s="73">
        <v>3182</v>
      </c>
      <c r="E14" s="74"/>
      <c r="F14" s="76" t="s">
        <v>1505</v>
      </c>
      <c r="H14" s="76" t="s">
        <v>1919</v>
      </c>
      <c r="J14" s="76" t="s">
        <v>1919</v>
      </c>
    </row>
    <row r="15" spans="1:10" s="71" customFormat="1" ht="15.75">
      <c r="A15" s="75">
        <v>10</v>
      </c>
      <c r="B15" s="76" t="s">
        <v>1660</v>
      </c>
      <c r="C15" s="76" t="s">
        <v>1212</v>
      </c>
      <c r="D15" s="73">
        <v>2555</v>
      </c>
      <c r="E15" s="74"/>
      <c r="F15" s="76" t="s">
        <v>1505</v>
      </c>
      <c r="H15" s="76" t="s">
        <v>1919</v>
      </c>
      <c r="J15" s="76" t="s">
        <v>1919</v>
      </c>
    </row>
    <row r="16" spans="1:10" s="71" customFormat="1" ht="15.75">
      <c r="A16" s="75">
        <v>11</v>
      </c>
      <c r="B16" s="76" t="s">
        <v>1661</v>
      </c>
      <c r="C16" s="76" t="s">
        <v>1213</v>
      </c>
      <c r="D16" s="73">
        <v>4181</v>
      </c>
      <c r="E16" s="74"/>
      <c r="F16" s="76" t="s">
        <v>1505</v>
      </c>
      <c r="H16" s="76" t="s">
        <v>1919</v>
      </c>
      <c r="J16" s="76" t="s">
        <v>1919</v>
      </c>
    </row>
    <row r="17" spans="1:10" s="71" customFormat="1" ht="15.75">
      <c r="A17" s="75">
        <v>12</v>
      </c>
      <c r="B17" s="76" t="s">
        <v>1662</v>
      </c>
      <c r="C17" s="76" t="s">
        <v>1214</v>
      </c>
      <c r="D17" s="73">
        <v>1225</v>
      </c>
      <c r="E17" s="74"/>
      <c r="F17" s="76" t="s">
        <v>1505</v>
      </c>
      <c r="H17" s="76" t="s">
        <v>1919</v>
      </c>
      <c r="J17" s="76" t="s">
        <v>1919</v>
      </c>
    </row>
    <row r="18" spans="1:10" s="71" customFormat="1" ht="15.75">
      <c r="A18" s="75">
        <v>13</v>
      </c>
      <c r="B18" s="76" t="s">
        <v>1663</v>
      </c>
      <c r="C18" s="76" t="s">
        <v>1215</v>
      </c>
      <c r="D18" s="73">
        <v>2050</v>
      </c>
      <c r="E18" s="74"/>
      <c r="F18" s="76" t="s">
        <v>1531</v>
      </c>
      <c r="H18" s="71" t="s">
        <v>1918</v>
      </c>
      <c r="J18" s="71" t="s">
        <v>1959</v>
      </c>
    </row>
    <row r="19" spans="1:10" s="71" customFormat="1" ht="15.75">
      <c r="A19" s="75">
        <v>14</v>
      </c>
      <c r="B19" s="76" t="s">
        <v>1664</v>
      </c>
      <c r="C19" s="76" t="s">
        <v>1216</v>
      </c>
      <c r="D19" s="73">
        <v>1519</v>
      </c>
      <c r="E19" s="74"/>
      <c r="F19" s="76" t="s">
        <v>1531</v>
      </c>
      <c r="H19" s="71" t="s">
        <v>1918</v>
      </c>
      <c r="J19" s="71" t="s">
        <v>1959</v>
      </c>
    </row>
    <row r="20" spans="1:10" s="71" customFormat="1" ht="15.75">
      <c r="A20" s="75">
        <v>15</v>
      </c>
      <c r="B20" s="76" t="s">
        <v>1665</v>
      </c>
      <c r="C20" s="76" t="s">
        <v>1217</v>
      </c>
      <c r="D20" s="73">
        <v>2213</v>
      </c>
      <c r="E20" s="74"/>
      <c r="F20" s="76" t="s">
        <v>1505</v>
      </c>
      <c r="H20" s="76" t="s">
        <v>1919</v>
      </c>
      <c r="J20" s="76" t="s">
        <v>1919</v>
      </c>
    </row>
    <row r="21" spans="1:10" s="71" customFormat="1" ht="15.75">
      <c r="A21" s="75">
        <v>16</v>
      </c>
      <c r="B21" s="76" t="s">
        <v>1666</v>
      </c>
      <c r="C21" s="76" t="s">
        <v>1218</v>
      </c>
      <c r="D21" s="73">
        <v>3688</v>
      </c>
      <c r="E21" s="74"/>
      <c r="F21" s="76" t="s">
        <v>1505</v>
      </c>
      <c r="H21" s="76" t="s">
        <v>1919</v>
      </c>
      <c r="J21" s="76" t="s">
        <v>1919</v>
      </c>
    </row>
    <row r="22" spans="1:10" s="71" customFormat="1" ht="15.75">
      <c r="A22" s="75">
        <v>17</v>
      </c>
      <c r="B22" s="76" t="s">
        <v>1667</v>
      </c>
      <c r="C22" s="76" t="s">
        <v>1219</v>
      </c>
      <c r="D22" s="73">
        <v>4494</v>
      </c>
      <c r="E22" s="74"/>
      <c r="F22" s="76" t="s">
        <v>1505</v>
      </c>
      <c r="H22" s="76" t="s">
        <v>1919</v>
      </c>
      <c r="J22" s="76" t="s">
        <v>1919</v>
      </c>
    </row>
    <row r="23" spans="1:10" s="71" customFormat="1" ht="15.75">
      <c r="A23" s="75">
        <v>18</v>
      </c>
      <c r="B23" s="76" t="s">
        <v>1668</v>
      </c>
      <c r="C23" s="76" t="s">
        <v>1220</v>
      </c>
      <c r="D23" s="73">
        <v>1647</v>
      </c>
      <c r="E23" s="74"/>
      <c r="F23" s="76" t="s">
        <v>1505</v>
      </c>
      <c r="H23" s="76" t="s">
        <v>1919</v>
      </c>
      <c r="J23" s="76" t="s">
        <v>1919</v>
      </c>
    </row>
    <row r="24" spans="1:10" s="71" customFormat="1" ht="15.75">
      <c r="A24" s="75">
        <v>19</v>
      </c>
      <c r="B24" s="76" t="s">
        <v>1669</v>
      </c>
      <c r="C24" s="76" t="s">
        <v>1221</v>
      </c>
      <c r="D24" s="73">
        <v>4327</v>
      </c>
      <c r="E24" s="74"/>
      <c r="F24" s="76" t="s">
        <v>1505</v>
      </c>
      <c r="H24" s="76" t="s">
        <v>1919</v>
      </c>
      <c r="J24" s="76" t="s">
        <v>1919</v>
      </c>
    </row>
    <row r="25" spans="1:10" s="71" customFormat="1" ht="15.75">
      <c r="A25" s="75">
        <v>20</v>
      </c>
      <c r="B25" s="76" t="s">
        <v>1670</v>
      </c>
      <c r="C25" s="76" t="s">
        <v>1222</v>
      </c>
      <c r="D25" s="73">
        <v>1474</v>
      </c>
      <c r="E25" s="74"/>
      <c r="F25" s="76" t="s">
        <v>1531</v>
      </c>
      <c r="H25" s="71" t="s">
        <v>1918</v>
      </c>
      <c r="J25" s="71" t="s">
        <v>1959</v>
      </c>
    </row>
    <row r="26" spans="1:10" s="71" customFormat="1" ht="15.75">
      <c r="A26" s="75">
        <v>21</v>
      </c>
      <c r="B26" s="76" t="s">
        <v>1671</v>
      </c>
      <c r="C26" s="76" t="s">
        <v>1223</v>
      </c>
      <c r="D26" s="73">
        <v>1426</v>
      </c>
      <c r="E26" s="74"/>
      <c r="F26" s="76" t="s">
        <v>1531</v>
      </c>
      <c r="H26" s="71" t="s">
        <v>1918</v>
      </c>
      <c r="J26" s="71" t="s">
        <v>1919</v>
      </c>
    </row>
    <row r="27" spans="1:10" s="71" customFormat="1" ht="15.75">
      <c r="A27" s="75">
        <v>22</v>
      </c>
      <c r="B27" s="76" t="s">
        <v>1672</v>
      </c>
      <c r="C27" s="76" t="s">
        <v>1224</v>
      </c>
      <c r="D27" s="73">
        <v>2938</v>
      </c>
      <c r="E27" s="74"/>
      <c r="F27" s="76" t="s">
        <v>1531</v>
      </c>
      <c r="H27" s="71" t="s">
        <v>1918</v>
      </c>
      <c r="J27" s="71" t="s">
        <v>1919</v>
      </c>
    </row>
    <row r="28" spans="1:10" s="71" customFormat="1" ht="15.75">
      <c r="A28" s="75">
        <v>23</v>
      </c>
      <c r="B28" s="76" t="s">
        <v>1673</v>
      </c>
      <c r="C28" s="76" t="s">
        <v>1225</v>
      </c>
      <c r="D28" s="73">
        <v>2538</v>
      </c>
      <c r="E28" s="74"/>
      <c r="F28" s="76" t="s">
        <v>1531</v>
      </c>
      <c r="H28" s="71" t="s">
        <v>1918</v>
      </c>
      <c r="J28" s="71" t="s">
        <v>1919</v>
      </c>
    </row>
    <row r="29" spans="1:10" s="71" customFormat="1" ht="15.75">
      <c r="A29" s="75">
        <v>24</v>
      </c>
      <c r="B29" s="76" t="s">
        <v>1674</v>
      </c>
      <c r="C29" s="76" t="s">
        <v>1226</v>
      </c>
      <c r="D29" s="73">
        <v>2710</v>
      </c>
      <c r="E29" s="74"/>
      <c r="F29" s="76" t="s">
        <v>1531</v>
      </c>
      <c r="H29" s="71" t="s">
        <v>1918</v>
      </c>
      <c r="J29" s="71" t="s">
        <v>1919</v>
      </c>
    </row>
    <row r="30" spans="1:10" s="71" customFormat="1" ht="15.75">
      <c r="A30" s="75">
        <v>25</v>
      </c>
      <c r="B30" s="76" t="s">
        <v>1675</v>
      </c>
      <c r="C30" s="76" t="s">
        <v>1227</v>
      </c>
      <c r="D30" s="73">
        <v>1983</v>
      </c>
      <c r="E30" s="74"/>
      <c r="F30" s="76" t="s">
        <v>1531</v>
      </c>
      <c r="H30" s="71" t="s">
        <v>1918</v>
      </c>
      <c r="J30" s="71" t="s">
        <v>1959</v>
      </c>
    </row>
    <row r="31" spans="1:10" s="71" customFormat="1" ht="15.75">
      <c r="A31" s="75">
        <v>26</v>
      </c>
      <c r="B31" s="76" t="s">
        <v>1676</v>
      </c>
      <c r="C31" s="76" t="s">
        <v>1228</v>
      </c>
      <c r="D31" s="73">
        <v>1257</v>
      </c>
      <c r="E31" s="74"/>
      <c r="F31" s="76" t="s">
        <v>1531</v>
      </c>
      <c r="H31" s="71" t="s">
        <v>1918</v>
      </c>
      <c r="J31" s="71" t="s">
        <v>1959</v>
      </c>
    </row>
    <row r="32" spans="1:10" s="71" customFormat="1" ht="15.75">
      <c r="A32" s="75">
        <v>27</v>
      </c>
      <c r="B32" s="76" t="s">
        <v>1677</v>
      </c>
      <c r="C32" s="76" t="s">
        <v>1229</v>
      </c>
      <c r="D32" s="73">
        <v>1646</v>
      </c>
      <c r="E32" s="74"/>
      <c r="F32" s="76" t="s">
        <v>1531</v>
      </c>
      <c r="H32" s="71" t="s">
        <v>1918</v>
      </c>
      <c r="J32" s="71" t="s">
        <v>1959</v>
      </c>
    </row>
    <row r="33" spans="1:10" s="71" customFormat="1" ht="15.75">
      <c r="A33" s="75">
        <v>28</v>
      </c>
      <c r="B33" s="76" t="s">
        <v>1678</v>
      </c>
      <c r="C33" s="76" t="s">
        <v>1230</v>
      </c>
      <c r="D33" s="73">
        <v>1399</v>
      </c>
      <c r="E33" s="74"/>
      <c r="F33" s="76" t="s">
        <v>1531</v>
      </c>
      <c r="H33" s="71" t="s">
        <v>1918</v>
      </c>
      <c r="J33" s="71" t="s">
        <v>1959</v>
      </c>
    </row>
    <row r="34" spans="1:10" s="71" customFormat="1" ht="15.75">
      <c r="A34" s="75">
        <v>29</v>
      </c>
      <c r="B34" s="76" t="s">
        <v>1679</v>
      </c>
      <c r="C34" s="76" t="s">
        <v>1231</v>
      </c>
      <c r="D34" s="73">
        <v>1427</v>
      </c>
      <c r="E34" s="74"/>
      <c r="F34" s="76" t="s">
        <v>1531</v>
      </c>
      <c r="H34" s="71" t="s">
        <v>1918</v>
      </c>
      <c r="J34" s="71" t="s">
        <v>1959</v>
      </c>
    </row>
    <row r="35" spans="1:10" s="71" customFormat="1" ht="15.75">
      <c r="A35" s="75">
        <v>30</v>
      </c>
      <c r="B35" s="76" t="s">
        <v>1680</v>
      </c>
      <c r="C35" s="76" t="s">
        <v>1232</v>
      </c>
      <c r="D35" s="73">
        <v>1623</v>
      </c>
      <c r="E35" s="74"/>
      <c r="F35" s="76" t="s">
        <v>1505</v>
      </c>
      <c r="H35" s="76" t="s">
        <v>1919</v>
      </c>
      <c r="J35" s="76" t="s">
        <v>1919</v>
      </c>
    </row>
    <row r="36" spans="1:10" s="71" customFormat="1" ht="15.75">
      <c r="A36" s="75">
        <v>31</v>
      </c>
      <c r="B36" s="76" t="s">
        <v>1681</v>
      </c>
      <c r="C36" s="76" t="s">
        <v>1233</v>
      </c>
      <c r="D36" s="73">
        <v>1373</v>
      </c>
      <c r="E36" s="74"/>
      <c r="F36" s="76" t="s">
        <v>1505</v>
      </c>
      <c r="H36" s="76" t="s">
        <v>1919</v>
      </c>
      <c r="J36" s="76" t="s">
        <v>1919</v>
      </c>
    </row>
    <row r="37" spans="1:10" s="71" customFormat="1" ht="15.75">
      <c r="A37" s="75">
        <v>32</v>
      </c>
      <c r="B37" s="71" t="s">
        <v>571</v>
      </c>
      <c r="C37" s="76" t="s">
        <v>1234</v>
      </c>
      <c r="D37" s="73">
        <v>1465</v>
      </c>
      <c r="E37" s="74"/>
      <c r="F37" s="76" t="s">
        <v>1531</v>
      </c>
      <c r="H37" s="71" t="s">
        <v>1918</v>
      </c>
      <c r="J37" s="71" t="s">
        <v>1959</v>
      </c>
    </row>
    <row r="38" spans="1:10" s="71" customFormat="1" ht="15.75">
      <c r="A38" s="75">
        <v>33</v>
      </c>
      <c r="B38" s="76" t="s">
        <v>1682</v>
      </c>
      <c r="C38" s="76" t="s">
        <v>1235</v>
      </c>
      <c r="D38" s="73">
        <v>1383</v>
      </c>
      <c r="E38" s="74"/>
      <c r="F38" s="76" t="s">
        <v>1531</v>
      </c>
      <c r="H38" s="71" t="s">
        <v>1918</v>
      </c>
      <c r="J38" s="71" t="s">
        <v>1959</v>
      </c>
    </row>
    <row r="39" spans="1:10" s="71" customFormat="1" ht="15.75">
      <c r="A39" s="75">
        <v>34</v>
      </c>
      <c r="B39" s="76" t="s">
        <v>1683</v>
      </c>
      <c r="C39" s="76" t="s">
        <v>1236</v>
      </c>
      <c r="D39" s="73">
        <v>1762</v>
      </c>
      <c r="E39" s="74"/>
      <c r="F39" s="76" t="s">
        <v>1531</v>
      </c>
      <c r="H39" s="71" t="s">
        <v>1918</v>
      </c>
      <c r="J39" s="71" t="s">
        <v>1959</v>
      </c>
    </row>
    <row r="40" spans="1:10" s="71" customFormat="1" ht="15.75">
      <c r="A40" s="75">
        <v>35</v>
      </c>
      <c r="B40" s="76" t="s">
        <v>1684</v>
      </c>
      <c r="C40" s="76" t="s">
        <v>1237</v>
      </c>
      <c r="D40" s="73">
        <v>2042</v>
      </c>
      <c r="E40" s="74"/>
      <c r="F40" s="76" t="s">
        <v>1505</v>
      </c>
      <c r="H40" s="76" t="s">
        <v>1919</v>
      </c>
      <c r="J40" s="76" t="s">
        <v>1919</v>
      </c>
    </row>
    <row r="41" spans="1:10" s="71" customFormat="1" ht="15.75">
      <c r="A41" s="75">
        <v>36</v>
      </c>
      <c r="B41" s="76" t="s">
        <v>1685</v>
      </c>
      <c r="C41" s="76" t="s">
        <v>1238</v>
      </c>
      <c r="D41" s="73">
        <v>1627</v>
      </c>
      <c r="E41" s="74"/>
      <c r="F41" s="76" t="s">
        <v>1531</v>
      </c>
      <c r="H41" s="76" t="s">
        <v>1919</v>
      </c>
      <c r="J41" s="76" t="s">
        <v>1961</v>
      </c>
    </row>
    <row r="42" spans="1:10" s="71" customFormat="1" ht="15.75">
      <c r="A42" s="75">
        <v>37</v>
      </c>
      <c r="B42" s="76" t="s">
        <v>1686</v>
      </c>
      <c r="C42" s="76" t="s">
        <v>1239</v>
      </c>
      <c r="D42" s="73">
        <v>1483</v>
      </c>
      <c r="E42" s="74"/>
      <c r="F42" s="76" t="s">
        <v>1505</v>
      </c>
      <c r="H42" s="76" t="s">
        <v>1919</v>
      </c>
      <c r="J42" s="76" t="s">
        <v>1919</v>
      </c>
    </row>
    <row r="43" spans="1:10" s="71" customFormat="1" ht="15.75">
      <c r="A43" s="75">
        <v>38</v>
      </c>
      <c r="B43" s="76" t="s">
        <v>1687</v>
      </c>
      <c r="C43" s="76" t="s">
        <v>1240</v>
      </c>
      <c r="D43" s="73">
        <v>2516</v>
      </c>
      <c r="E43" s="74"/>
      <c r="F43" s="76" t="s">
        <v>1505</v>
      </c>
      <c r="H43" s="76" t="s">
        <v>1919</v>
      </c>
      <c r="J43" s="76" t="s">
        <v>1919</v>
      </c>
    </row>
    <row r="44" spans="1:10" s="71" customFormat="1" ht="15.75">
      <c r="A44" s="75">
        <v>39</v>
      </c>
      <c r="B44" s="76" t="s">
        <v>572</v>
      </c>
      <c r="C44" s="76" t="s">
        <v>1241</v>
      </c>
      <c r="D44" s="73">
        <v>2134</v>
      </c>
      <c r="E44" s="74"/>
      <c r="F44" s="76" t="s">
        <v>1531</v>
      </c>
      <c r="H44" s="71" t="s">
        <v>1918</v>
      </c>
      <c r="J44" s="71" t="s">
        <v>1959</v>
      </c>
    </row>
    <row r="45" spans="1:10" s="71" customFormat="1" ht="15.75">
      <c r="A45" s="75">
        <v>40</v>
      </c>
      <c r="B45" s="76" t="s">
        <v>1690</v>
      </c>
      <c r="C45" s="76" t="s">
        <v>1242</v>
      </c>
      <c r="D45" s="73">
        <v>1556</v>
      </c>
      <c r="E45" s="74"/>
      <c r="F45" s="76" t="s">
        <v>1531</v>
      </c>
      <c r="H45" s="71" t="s">
        <v>1918</v>
      </c>
      <c r="J45" s="71" t="s">
        <v>1959</v>
      </c>
    </row>
    <row r="46" spans="1:10" s="71" customFormat="1" ht="15.75">
      <c r="A46" s="75">
        <v>41</v>
      </c>
      <c r="B46" s="76" t="s">
        <v>1693</v>
      </c>
      <c r="C46" s="76" t="s">
        <v>1243</v>
      </c>
      <c r="D46" s="73">
        <v>2201</v>
      </c>
      <c r="E46" s="74"/>
      <c r="F46" s="76" t="s">
        <v>1531</v>
      </c>
      <c r="H46" s="71" t="s">
        <v>1918</v>
      </c>
      <c r="J46" s="71" t="s">
        <v>1959</v>
      </c>
    </row>
    <row r="47" spans="1:10" s="71" customFormat="1" ht="15.75">
      <c r="A47" s="75">
        <v>42</v>
      </c>
      <c r="B47" s="76" t="s">
        <v>1695</v>
      </c>
      <c r="C47" s="76" t="s">
        <v>1344</v>
      </c>
      <c r="D47" s="73">
        <v>1956</v>
      </c>
      <c r="E47" s="74"/>
      <c r="F47" s="76" t="s">
        <v>1531</v>
      </c>
      <c r="H47" s="71" t="s">
        <v>1918</v>
      </c>
      <c r="J47" s="71" t="s">
        <v>1959</v>
      </c>
    </row>
    <row r="48" spans="1:10" s="71" customFormat="1" ht="15.75">
      <c r="A48" s="75">
        <v>43</v>
      </c>
      <c r="B48" s="76" t="s">
        <v>1697</v>
      </c>
      <c r="C48" s="76" t="s">
        <v>1345</v>
      </c>
      <c r="D48" s="73">
        <v>1458</v>
      </c>
      <c r="E48" s="74"/>
      <c r="F48" s="76" t="s">
        <v>1531</v>
      </c>
      <c r="H48" s="71" t="s">
        <v>1918</v>
      </c>
      <c r="J48" s="71" t="s">
        <v>1959</v>
      </c>
    </row>
    <row r="49" spans="1:10" s="71" customFormat="1" ht="15.75">
      <c r="A49" s="75">
        <v>44</v>
      </c>
      <c r="B49" s="76" t="s">
        <v>1700</v>
      </c>
      <c r="C49" s="76" t="s">
        <v>1346</v>
      </c>
      <c r="D49" s="73">
        <v>2414</v>
      </c>
      <c r="E49" s="74"/>
      <c r="F49" s="76" t="s">
        <v>1531</v>
      </c>
      <c r="H49" s="76" t="s">
        <v>1919</v>
      </c>
      <c r="J49" s="76" t="s">
        <v>1961</v>
      </c>
    </row>
    <row r="50" spans="1:10" s="71" customFormat="1" ht="15.75">
      <c r="A50" s="75">
        <v>45</v>
      </c>
      <c r="B50" s="76" t="s">
        <v>1701</v>
      </c>
      <c r="C50" s="76" t="s">
        <v>1347</v>
      </c>
      <c r="D50" s="73">
        <v>2596</v>
      </c>
      <c r="E50" s="74"/>
      <c r="F50" s="76" t="s">
        <v>1531</v>
      </c>
      <c r="H50" s="71" t="s">
        <v>1918</v>
      </c>
      <c r="J50" s="71" t="s">
        <v>1959</v>
      </c>
    </row>
    <row r="51" spans="1:10" s="71" customFormat="1" ht="15.75">
      <c r="A51" s="75">
        <v>46</v>
      </c>
      <c r="B51" s="71" t="s">
        <v>573</v>
      </c>
      <c r="C51" s="76" t="s">
        <v>1348</v>
      </c>
      <c r="D51" s="73">
        <v>1398</v>
      </c>
      <c r="E51" s="74"/>
      <c r="F51" s="76" t="s">
        <v>1531</v>
      </c>
      <c r="H51" s="71" t="s">
        <v>1918</v>
      </c>
      <c r="J51" s="71" t="s">
        <v>1959</v>
      </c>
    </row>
    <row r="52" spans="1:10" s="71" customFormat="1" ht="15.75">
      <c r="A52" s="75">
        <v>47</v>
      </c>
      <c r="B52" s="76" t="s">
        <v>1703</v>
      </c>
      <c r="C52" s="76" t="s">
        <v>1349</v>
      </c>
      <c r="D52" s="73">
        <v>3543</v>
      </c>
      <c r="E52" s="74"/>
      <c r="F52" s="76" t="s">
        <v>1505</v>
      </c>
      <c r="H52" s="76" t="s">
        <v>1919</v>
      </c>
      <c r="J52" s="76" t="s">
        <v>1919</v>
      </c>
    </row>
    <row r="53" spans="1:10" s="71" customFormat="1" ht="15.75">
      <c r="A53" s="75">
        <v>48</v>
      </c>
      <c r="B53" s="76" t="s">
        <v>1705</v>
      </c>
      <c r="C53" s="76" t="s">
        <v>1350</v>
      </c>
      <c r="D53" s="73">
        <v>1248</v>
      </c>
      <c r="E53" s="74"/>
      <c r="F53" s="76" t="s">
        <v>1505</v>
      </c>
      <c r="H53" s="76" t="s">
        <v>1919</v>
      </c>
      <c r="J53" s="76" t="s">
        <v>1919</v>
      </c>
    </row>
    <row r="54" spans="1:10" s="71" customFormat="1" ht="15.75">
      <c r="A54" s="75">
        <v>49</v>
      </c>
      <c r="B54" s="76" t="s">
        <v>574</v>
      </c>
      <c r="C54" s="76" t="s">
        <v>1351</v>
      </c>
      <c r="D54" s="73">
        <v>1100</v>
      </c>
      <c r="E54" s="74"/>
      <c r="F54" s="76" t="s">
        <v>1505</v>
      </c>
      <c r="H54" s="76" t="s">
        <v>1919</v>
      </c>
      <c r="J54" s="76" t="s">
        <v>1919</v>
      </c>
    </row>
    <row r="55" spans="1:10" s="71" customFormat="1" ht="15.75">
      <c r="A55" s="75">
        <v>50</v>
      </c>
      <c r="B55" s="76" t="s">
        <v>575</v>
      </c>
      <c r="C55" s="76" t="s">
        <v>1352</v>
      </c>
      <c r="D55" s="73">
        <v>2672</v>
      </c>
      <c r="E55" s="74"/>
      <c r="F55" s="76" t="s">
        <v>1505</v>
      </c>
      <c r="H55" s="76" t="s">
        <v>1919</v>
      </c>
      <c r="J55" s="76" t="s">
        <v>1919</v>
      </c>
    </row>
    <row r="56" spans="1:10" s="71" customFormat="1" ht="15.75">
      <c r="A56" s="75">
        <v>51</v>
      </c>
      <c r="B56" s="76" t="s">
        <v>1708</v>
      </c>
      <c r="C56" s="76" t="s">
        <v>1353</v>
      </c>
      <c r="D56" s="73">
        <v>2026</v>
      </c>
      <c r="E56" s="74"/>
      <c r="F56" s="76" t="s">
        <v>1505</v>
      </c>
      <c r="H56" s="76" t="s">
        <v>1919</v>
      </c>
      <c r="J56" s="76" t="s">
        <v>1919</v>
      </c>
    </row>
    <row r="57" spans="1:10" s="71" customFormat="1" ht="15.75">
      <c r="A57" s="75">
        <v>52</v>
      </c>
      <c r="B57" s="71" t="s">
        <v>576</v>
      </c>
      <c r="C57" s="76" t="s">
        <v>1354</v>
      </c>
      <c r="D57" s="73">
        <v>1219</v>
      </c>
      <c r="E57" s="74"/>
      <c r="F57" s="76" t="s">
        <v>1505</v>
      </c>
      <c r="H57" s="76" t="s">
        <v>1919</v>
      </c>
      <c r="J57" s="76" t="s">
        <v>1919</v>
      </c>
    </row>
    <row r="58" spans="1:10" s="71" customFormat="1" ht="15.75">
      <c r="A58" s="75">
        <v>53</v>
      </c>
      <c r="B58" s="76" t="s">
        <v>577</v>
      </c>
      <c r="C58" s="76" t="s">
        <v>1355</v>
      </c>
      <c r="D58" s="73">
        <v>1669</v>
      </c>
      <c r="E58" s="74"/>
      <c r="F58" s="76" t="s">
        <v>1505</v>
      </c>
      <c r="H58" s="76" t="s">
        <v>1919</v>
      </c>
      <c r="J58" s="76" t="s">
        <v>1919</v>
      </c>
    </row>
    <row r="59" spans="1:10" s="71" customFormat="1" ht="15.75">
      <c r="A59" s="75">
        <v>54</v>
      </c>
      <c r="B59" s="76" t="s">
        <v>578</v>
      </c>
      <c r="C59" s="76" t="s">
        <v>1356</v>
      </c>
      <c r="D59" s="73">
        <v>1464</v>
      </c>
      <c r="E59" s="74"/>
      <c r="F59" s="76" t="s">
        <v>1505</v>
      </c>
      <c r="H59" s="76" t="s">
        <v>1919</v>
      </c>
      <c r="J59" s="76" t="s">
        <v>1919</v>
      </c>
    </row>
    <row r="60" spans="1:10" s="71" customFormat="1" ht="15.75">
      <c r="A60" s="79">
        <v>55</v>
      </c>
      <c r="B60" s="76" t="s">
        <v>1710</v>
      </c>
      <c r="C60" s="76" t="s">
        <v>1360</v>
      </c>
      <c r="D60" s="73">
        <v>1496</v>
      </c>
      <c r="E60" s="74"/>
      <c r="F60" s="76" t="s">
        <v>1531</v>
      </c>
      <c r="H60" s="71" t="s">
        <v>1918</v>
      </c>
      <c r="J60" s="71" t="s">
        <v>1959</v>
      </c>
    </row>
    <row r="61" spans="1:10" s="71" customFormat="1" ht="15.75">
      <c r="A61" s="79">
        <v>56</v>
      </c>
      <c r="B61" s="76" t="s">
        <v>1712</v>
      </c>
      <c r="C61" s="76" t="s">
        <v>1361</v>
      </c>
      <c r="D61" s="73">
        <v>1346</v>
      </c>
      <c r="E61" s="74"/>
      <c r="F61" s="76" t="s">
        <v>1505</v>
      </c>
      <c r="H61" s="76" t="s">
        <v>1919</v>
      </c>
      <c r="J61" s="76" t="s">
        <v>1919</v>
      </c>
    </row>
    <row r="62" spans="1:10" s="71" customFormat="1" ht="15.75">
      <c r="A62" s="79">
        <v>57</v>
      </c>
      <c r="B62" s="76" t="s">
        <v>1715</v>
      </c>
      <c r="C62" s="76" t="s">
        <v>1362</v>
      </c>
      <c r="D62" s="73">
        <v>1911</v>
      </c>
      <c r="E62" s="74"/>
      <c r="F62" s="76" t="s">
        <v>1531</v>
      </c>
      <c r="H62" s="71" t="s">
        <v>1960</v>
      </c>
      <c r="J62" s="71" t="s">
        <v>1961</v>
      </c>
    </row>
    <row r="63" spans="1:6" s="71" customFormat="1" ht="15.75">
      <c r="A63" s="79"/>
      <c r="B63" s="76"/>
      <c r="C63" s="76"/>
      <c r="D63" s="74"/>
      <c r="E63" s="74"/>
      <c r="F63" s="76"/>
    </row>
    <row r="64" spans="1:6" s="71" customFormat="1" ht="15.75">
      <c r="A64" s="76"/>
      <c r="D64" s="73"/>
      <c r="E64" s="74"/>
      <c r="F64" s="48"/>
    </row>
    <row r="65" spans="1:6" s="71" customFormat="1" ht="15.75">
      <c r="A65" s="76"/>
      <c r="B65" s="71" t="s">
        <v>1505</v>
      </c>
      <c r="D65" s="73">
        <f>D61+D59+D58+D57+D56+D55+D54+D53+D52+D43+D42+D40+D36+D35+D24+D23+D22+D21+D20+D17+D16+D15+D14+D13+D11+D10+D7+D8+D9+D26+D27+D28+D29</f>
        <v>75695</v>
      </c>
      <c r="E65" s="74"/>
      <c r="F65" s="48"/>
    </row>
    <row r="66" spans="1:4" ht="15.75">
      <c r="A66" s="71"/>
      <c r="B66" s="71" t="s">
        <v>1949</v>
      </c>
      <c r="C66" s="71"/>
      <c r="D66" s="73">
        <f>D62+D60+D51+D50+D48+D47+D46+D45+D44+D39+D38+D37+D34+D33+D32+D31+D30+D25+D19+D18+D12+D6+D41+D49</f>
        <v>42068</v>
      </c>
    </row>
    <row r="67" spans="1:4" ht="15.75">
      <c r="A67" s="76"/>
      <c r="B67" s="71"/>
      <c r="C67" s="71"/>
      <c r="D67" s="71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0"/>
  <sheetViews>
    <sheetView zoomScale="85" zoomScaleNormal="85" zoomScalePageLayoutView="0" workbookViewId="0" topLeftCell="A47">
      <selection activeCell="J78" sqref="J78"/>
    </sheetView>
  </sheetViews>
  <sheetFormatPr defaultColWidth="8.796875" defaultRowHeight="15"/>
  <cols>
    <col min="1" max="1" width="2.796875" style="40" customWidth="1"/>
    <col min="2" max="2" width="35.39843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8.19921875" style="40" bestFit="1" customWidth="1"/>
    <col min="7" max="16384" width="8.796875" style="40" customWidth="1"/>
  </cols>
  <sheetData>
    <row r="1" s="51" customFormat="1" ht="15.75">
      <c r="A1" s="52" t="s">
        <v>207</v>
      </c>
    </row>
    <row r="2" spans="2:10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J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49">
        <f>SUM(D5:D75)</f>
        <v>87241</v>
      </c>
      <c r="E4" s="50"/>
      <c r="H4" s="51"/>
    </row>
    <row r="5" spans="1:10" ht="15.75">
      <c r="A5" s="48" t="s">
        <v>1574</v>
      </c>
      <c r="B5" s="48" t="s">
        <v>208</v>
      </c>
      <c r="C5" s="48" t="s">
        <v>826</v>
      </c>
      <c r="D5" s="49">
        <v>698</v>
      </c>
      <c r="E5" s="50"/>
      <c r="F5" s="48" t="s">
        <v>619</v>
      </c>
      <c r="H5" s="48" t="s">
        <v>1920</v>
      </c>
      <c r="J5" s="48" t="s">
        <v>1920</v>
      </c>
    </row>
    <row r="6" spans="1:10" ht="15.75">
      <c r="A6" s="48" t="s">
        <v>1611</v>
      </c>
      <c r="B6" s="48" t="s">
        <v>1852</v>
      </c>
      <c r="C6" s="48" t="s">
        <v>827</v>
      </c>
      <c r="D6" s="49">
        <v>907</v>
      </c>
      <c r="E6" s="50"/>
      <c r="F6" s="48" t="s">
        <v>619</v>
      </c>
      <c r="H6" s="48" t="s">
        <v>1920</v>
      </c>
      <c r="J6" s="48" t="s">
        <v>1920</v>
      </c>
    </row>
    <row r="7" spans="1:10" ht="15.75">
      <c r="A7" s="48" t="s">
        <v>1613</v>
      </c>
      <c r="B7" s="48" t="s">
        <v>209</v>
      </c>
      <c r="C7" s="48" t="s">
        <v>828</v>
      </c>
      <c r="D7" s="49">
        <v>986</v>
      </c>
      <c r="E7" s="50"/>
      <c r="F7" s="48" t="s">
        <v>619</v>
      </c>
      <c r="H7" s="48" t="s">
        <v>1920</v>
      </c>
      <c r="J7" s="48" t="s">
        <v>1920</v>
      </c>
    </row>
    <row r="8" spans="1:10" ht="15.75">
      <c r="A8" s="80" t="s">
        <v>1615</v>
      </c>
      <c r="B8" s="48" t="s">
        <v>1439</v>
      </c>
      <c r="C8" s="48" t="s">
        <v>829</v>
      </c>
      <c r="D8" s="49">
        <v>1591</v>
      </c>
      <c r="E8" s="50"/>
      <c r="F8" s="48" t="s">
        <v>619</v>
      </c>
      <c r="H8" s="48" t="s">
        <v>1920</v>
      </c>
      <c r="J8" s="48" t="s">
        <v>1920</v>
      </c>
    </row>
    <row r="9" spans="1:10" ht="15.75">
      <c r="A9" s="80" t="s">
        <v>1617</v>
      </c>
      <c r="B9" s="48" t="s">
        <v>210</v>
      </c>
      <c r="C9" s="48" t="s">
        <v>830</v>
      </c>
      <c r="D9" s="49">
        <v>519</v>
      </c>
      <c r="E9" s="50"/>
      <c r="F9" s="48" t="s">
        <v>619</v>
      </c>
      <c r="H9" s="48" t="s">
        <v>1920</v>
      </c>
      <c r="J9" s="48" t="s">
        <v>1920</v>
      </c>
    </row>
    <row r="10" spans="1:10" ht="15.75">
      <c r="A10" s="80" t="s">
        <v>1619</v>
      </c>
      <c r="B10" s="48" t="s">
        <v>1853</v>
      </c>
      <c r="C10" s="48" t="s">
        <v>831</v>
      </c>
      <c r="D10" s="49">
        <v>1091</v>
      </c>
      <c r="E10" s="50"/>
      <c r="F10" s="48" t="s">
        <v>623</v>
      </c>
      <c r="H10" s="40" t="s">
        <v>1916</v>
      </c>
      <c r="J10" s="40" t="s">
        <v>1956</v>
      </c>
    </row>
    <row r="11" spans="1:10" ht="15.75">
      <c r="A11" s="80" t="s">
        <v>1576</v>
      </c>
      <c r="B11" s="48" t="s">
        <v>211</v>
      </c>
      <c r="C11" s="48" t="s">
        <v>832</v>
      </c>
      <c r="D11" s="49">
        <v>1413</v>
      </c>
      <c r="E11" s="50"/>
      <c r="F11" s="48" t="s">
        <v>619</v>
      </c>
      <c r="H11" s="48" t="s">
        <v>1920</v>
      </c>
      <c r="J11" s="48" t="s">
        <v>1920</v>
      </c>
    </row>
    <row r="12" spans="1:10" ht="15.75">
      <c r="A12" s="48" t="s">
        <v>1621</v>
      </c>
      <c r="B12" s="48" t="s">
        <v>1854</v>
      </c>
      <c r="C12" s="48" t="s">
        <v>833</v>
      </c>
      <c r="D12" s="49">
        <v>1025</v>
      </c>
      <c r="E12" s="50"/>
      <c r="F12" s="48" t="s">
        <v>623</v>
      </c>
      <c r="H12" s="48" t="s">
        <v>1920</v>
      </c>
      <c r="J12" s="48" t="s">
        <v>1920</v>
      </c>
    </row>
    <row r="13" spans="1:10" ht="15.75">
      <c r="A13" s="48" t="s">
        <v>1623</v>
      </c>
      <c r="B13" s="48" t="s">
        <v>212</v>
      </c>
      <c r="C13" s="48" t="s">
        <v>834</v>
      </c>
      <c r="D13" s="49">
        <v>865</v>
      </c>
      <c r="E13" s="50"/>
      <c r="F13" s="48" t="s">
        <v>623</v>
      </c>
      <c r="H13" s="48" t="s">
        <v>1920</v>
      </c>
      <c r="J13" s="48" t="s">
        <v>1920</v>
      </c>
    </row>
    <row r="14" spans="1:10" ht="15.75">
      <c r="A14" s="48" t="s">
        <v>1624</v>
      </c>
      <c r="B14" s="48" t="s">
        <v>213</v>
      </c>
      <c r="C14" s="48" t="s">
        <v>835</v>
      </c>
      <c r="D14" s="49">
        <v>734</v>
      </c>
      <c r="E14" s="50"/>
      <c r="F14" s="48" t="s">
        <v>619</v>
      </c>
      <c r="H14" s="48" t="s">
        <v>1920</v>
      </c>
      <c r="J14" s="48" t="s">
        <v>1920</v>
      </c>
    </row>
    <row r="15" spans="1:10" ht="15.75">
      <c r="A15" s="48" t="s">
        <v>1626</v>
      </c>
      <c r="B15" s="48" t="s">
        <v>214</v>
      </c>
      <c r="C15" s="48" t="s">
        <v>836</v>
      </c>
      <c r="D15" s="49">
        <v>1235</v>
      </c>
      <c r="E15" s="50"/>
      <c r="F15" s="48" t="s">
        <v>619</v>
      </c>
      <c r="H15" s="48" t="s">
        <v>1920</v>
      </c>
      <c r="J15" s="48" t="s">
        <v>1920</v>
      </c>
    </row>
    <row r="16" spans="1:10" ht="15.75">
      <c r="A16" s="80" t="s">
        <v>1578</v>
      </c>
      <c r="B16" s="48" t="s">
        <v>1855</v>
      </c>
      <c r="C16" s="48" t="s">
        <v>837</v>
      </c>
      <c r="D16" s="49">
        <v>1132</v>
      </c>
      <c r="E16" s="50"/>
      <c r="F16" s="48" t="s">
        <v>619</v>
      </c>
      <c r="H16" s="48" t="s">
        <v>1920</v>
      </c>
      <c r="J16" s="48" t="s">
        <v>1920</v>
      </c>
    </row>
    <row r="17" spans="1:10" ht="15.75">
      <c r="A17" s="80" t="s">
        <v>1629</v>
      </c>
      <c r="B17" s="48" t="s">
        <v>1856</v>
      </c>
      <c r="C17" s="48" t="s">
        <v>838</v>
      </c>
      <c r="D17" s="49">
        <v>772</v>
      </c>
      <c r="E17" s="50"/>
      <c r="F17" s="48" t="s">
        <v>619</v>
      </c>
      <c r="H17" s="48" t="s">
        <v>1920</v>
      </c>
      <c r="J17" s="48" t="s">
        <v>1920</v>
      </c>
    </row>
    <row r="18" spans="1:10" ht="15.75">
      <c r="A18" s="80" t="s">
        <v>1579</v>
      </c>
      <c r="B18" s="48" t="s">
        <v>206</v>
      </c>
      <c r="C18" s="48" t="s">
        <v>839</v>
      </c>
      <c r="D18" s="49">
        <v>1514</v>
      </c>
      <c r="E18" s="50"/>
      <c r="F18" s="48" t="s">
        <v>623</v>
      </c>
      <c r="H18" s="48" t="s">
        <v>1920</v>
      </c>
      <c r="J18" s="48" t="s">
        <v>1920</v>
      </c>
    </row>
    <row r="19" spans="1:10" ht="15.75">
      <c r="A19" s="80" t="s">
        <v>1632</v>
      </c>
      <c r="B19" s="48" t="s">
        <v>215</v>
      </c>
      <c r="C19" s="48" t="s">
        <v>840</v>
      </c>
      <c r="D19" s="49">
        <v>736</v>
      </c>
      <c r="E19" s="50"/>
      <c r="F19" s="48" t="s">
        <v>619</v>
      </c>
      <c r="H19" s="48" t="s">
        <v>1920</v>
      </c>
      <c r="J19" s="48" t="s">
        <v>1920</v>
      </c>
    </row>
    <row r="20" spans="1:10" ht="15.75">
      <c r="A20" s="80" t="s">
        <v>1581</v>
      </c>
      <c r="B20" s="48" t="s">
        <v>1857</v>
      </c>
      <c r="C20" s="48" t="s">
        <v>841</v>
      </c>
      <c r="D20" s="49">
        <v>1023</v>
      </c>
      <c r="E20" s="50"/>
      <c r="F20" s="48" t="s">
        <v>619</v>
      </c>
      <c r="H20" s="48" t="s">
        <v>1920</v>
      </c>
      <c r="J20" s="48" t="s">
        <v>1920</v>
      </c>
    </row>
    <row r="21" spans="1:10" ht="15.75">
      <c r="A21" s="80" t="s">
        <v>1583</v>
      </c>
      <c r="B21" s="48" t="s">
        <v>227</v>
      </c>
      <c r="C21" s="48" t="s">
        <v>842</v>
      </c>
      <c r="D21" s="49">
        <v>1280</v>
      </c>
      <c r="E21" s="50"/>
      <c r="F21" s="48" t="s">
        <v>619</v>
      </c>
      <c r="H21" s="48" t="s">
        <v>1920</v>
      </c>
      <c r="J21" s="48" t="s">
        <v>1920</v>
      </c>
    </row>
    <row r="22" spans="1:10" ht="15.75">
      <c r="A22" s="80" t="s">
        <v>1634</v>
      </c>
      <c r="B22" s="48" t="s">
        <v>1858</v>
      </c>
      <c r="C22" s="48" t="s">
        <v>843</v>
      </c>
      <c r="D22" s="49">
        <v>753</v>
      </c>
      <c r="E22" s="50"/>
      <c r="F22" s="48" t="s">
        <v>623</v>
      </c>
      <c r="H22" s="48" t="s">
        <v>1920</v>
      </c>
      <c r="J22" s="48" t="s">
        <v>1920</v>
      </c>
    </row>
    <row r="23" spans="1:10" ht="15.75">
      <c r="A23" s="80" t="s">
        <v>1636</v>
      </c>
      <c r="B23" s="48" t="s">
        <v>228</v>
      </c>
      <c r="C23" s="48" t="s">
        <v>844</v>
      </c>
      <c r="D23" s="49">
        <v>920</v>
      </c>
      <c r="E23" s="50"/>
      <c r="F23" s="48" t="s">
        <v>623</v>
      </c>
      <c r="H23" s="40" t="s">
        <v>1916</v>
      </c>
      <c r="J23" s="40" t="s">
        <v>1956</v>
      </c>
    </row>
    <row r="24" spans="1:10" ht="15.75">
      <c r="A24" s="80" t="s">
        <v>1585</v>
      </c>
      <c r="B24" s="48" t="s">
        <v>1859</v>
      </c>
      <c r="C24" s="48" t="s">
        <v>845</v>
      </c>
      <c r="D24" s="49">
        <v>1463</v>
      </c>
      <c r="E24" s="50"/>
      <c r="F24" s="48" t="s">
        <v>623</v>
      </c>
      <c r="H24" s="48" t="s">
        <v>1920</v>
      </c>
      <c r="J24" s="48" t="s">
        <v>1920</v>
      </c>
    </row>
    <row r="25" spans="1:10" ht="15.75">
      <c r="A25" s="80" t="s">
        <v>1587</v>
      </c>
      <c r="B25" s="48" t="s">
        <v>229</v>
      </c>
      <c r="C25" s="48" t="s">
        <v>846</v>
      </c>
      <c r="D25" s="49">
        <v>1301</v>
      </c>
      <c r="E25" s="50"/>
      <c r="F25" s="48" t="s">
        <v>623</v>
      </c>
      <c r="H25" s="40" t="s">
        <v>1916</v>
      </c>
      <c r="J25" s="40" t="s">
        <v>1956</v>
      </c>
    </row>
    <row r="26" spans="1:10" ht="15.75">
      <c r="A26" s="80" t="s">
        <v>1589</v>
      </c>
      <c r="B26" s="48" t="s">
        <v>1860</v>
      </c>
      <c r="C26" s="48" t="s">
        <v>847</v>
      </c>
      <c r="D26" s="49">
        <v>779</v>
      </c>
      <c r="E26" s="50"/>
      <c r="F26" s="48" t="s">
        <v>619</v>
      </c>
      <c r="H26" s="48" t="s">
        <v>1920</v>
      </c>
      <c r="J26" s="48" t="s">
        <v>1920</v>
      </c>
    </row>
    <row r="27" spans="1:10" ht="15.75">
      <c r="A27" s="80" t="s">
        <v>1590</v>
      </c>
      <c r="B27" s="48" t="s">
        <v>1861</v>
      </c>
      <c r="C27" s="48" t="s">
        <v>848</v>
      </c>
      <c r="D27" s="49">
        <v>900</v>
      </c>
      <c r="E27" s="50"/>
      <c r="F27" s="48" t="s">
        <v>619</v>
      </c>
      <c r="H27" s="48" t="s">
        <v>1920</v>
      </c>
      <c r="J27" s="48" t="s">
        <v>1920</v>
      </c>
    </row>
    <row r="28" spans="1:10" ht="15.75">
      <c r="A28" s="80" t="s">
        <v>1592</v>
      </c>
      <c r="B28" s="48" t="s">
        <v>1862</v>
      </c>
      <c r="C28" s="48" t="s">
        <v>849</v>
      </c>
      <c r="D28" s="49">
        <v>953</v>
      </c>
      <c r="E28" s="50"/>
      <c r="F28" s="48" t="s">
        <v>619</v>
      </c>
      <c r="H28" s="48" t="s">
        <v>1920</v>
      </c>
      <c r="J28" s="48" t="s">
        <v>1920</v>
      </c>
    </row>
    <row r="29" spans="1:10" ht="15.75">
      <c r="A29" s="80" t="s">
        <v>1594</v>
      </c>
      <c r="B29" s="48" t="s">
        <v>1863</v>
      </c>
      <c r="C29" s="48" t="s">
        <v>850</v>
      </c>
      <c r="D29" s="49">
        <v>1072</v>
      </c>
      <c r="E29" s="50"/>
      <c r="F29" s="48" t="s">
        <v>619</v>
      </c>
      <c r="H29" s="48" t="s">
        <v>1920</v>
      </c>
      <c r="J29" s="48" t="s">
        <v>1920</v>
      </c>
    </row>
    <row r="30" spans="1:10" ht="15.75">
      <c r="A30" s="80" t="s">
        <v>1640</v>
      </c>
      <c r="B30" s="48" t="s">
        <v>230</v>
      </c>
      <c r="C30" s="48" t="s">
        <v>851</v>
      </c>
      <c r="D30" s="49">
        <v>1169</v>
      </c>
      <c r="E30" s="50"/>
      <c r="F30" s="48" t="s">
        <v>619</v>
      </c>
      <c r="H30" s="48" t="s">
        <v>1920</v>
      </c>
      <c r="J30" s="48" t="s">
        <v>1920</v>
      </c>
    </row>
    <row r="31" spans="1:10" ht="15.75">
      <c r="A31" s="80" t="s">
        <v>1596</v>
      </c>
      <c r="B31" s="48" t="s">
        <v>231</v>
      </c>
      <c r="C31" s="48" t="s">
        <v>852</v>
      </c>
      <c r="D31" s="49">
        <v>1026</v>
      </c>
      <c r="E31" s="50"/>
      <c r="F31" s="48" t="s">
        <v>619</v>
      </c>
      <c r="H31" s="48" t="s">
        <v>1920</v>
      </c>
      <c r="J31" s="48" t="s">
        <v>1920</v>
      </c>
    </row>
    <row r="32" spans="1:10" ht="15.75">
      <c r="A32" s="80" t="s">
        <v>1643</v>
      </c>
      <c r="B32" s="48" t="s">
        <v>41</v>
      </c>
      <c r="C32" s="48" t="s">
        <v>853</v>
      </c>
      <c r="D32" s="49">
        <v>556</v>
      </c>
      <c r="E32" s="50"/>
      <c r="F32" s="48" t="s">
        <v>623</v>
      </c>
      <c r="H32" s="40" t="s">
        <v>1916</v>
      </c>
      <c r="J32" s="40" t="s">
        <v>1956</v>
      </c>
    </row>
    <row r="33" spans="1:10" ht="15.75">
      <c r="A33" s="80" t="s">
        <v>1645</v>
      </c>
      <c r="B33" s="48" t="s">
        <v>1864</v>
      </c>
      <c r="C33" s="48" t="s">
        <v>854</v>
      </c>
      <c r="D33" s="49">
        <v>1696</v>
      </c>
      <c r="E33" s="50"/>
      <c r="F33" s="48" t="s">
        <v>623</v>
      </c>
      <c r="H33" s="40" t="s">
        <v>1916</v>
      </c>
      <c r="J33" s="40" t="s">
        <v>1956</v>
      </c>
    </row>
    <row r="34" spans="1:10" ht="15.75">
      <c r="A34" s="80" t="s">
        <v>1647</v>
      </c>
      <c r="B34" s="48" t="s">
        <v>232</v>
      </c>
      <c r="C34" s="48" t="s">
        <v>855</v>
      </c>
      <c r="D34" s="49">
        <v>1257</v>
      </c>
      <c r="E34" s="50"/>
      <c r="F34" s="48" t="s">
        <v>623</v>
      </c>
      <c r="H34" s="40" t="s">
        <v>1916</v>
      </c>
      <c r="J34" s="40" t="s">
        <v>1956</v>
      </c>
    </row>
    <row r="35" spans="1:10" ht="15.75">
      <c r="A35" s="80" t="s">
        <v>1649</v>
      </c>
      <c r="B35" s="48" t="s">
        <v>1865</v>
      </c>
      <c r="C35" s="48" t="s">
        <v>856</v>
      </c>
      <c r="D35" s="49">
        <v>1374</v>
      </c>
      <c r="E35" s="50"/>
      <c r="F35" s="48" t="s">
        <v>623</v>
      </c>
      <c r="H35" s="48" t="s">
        <v>1920</v>
      </c>
      <c r="J35" s="48" t="s">
        <v>1920</v>
      </c>
    </row>
    <row r="36" spans="1:10" ht="15.75">
      <c r="A36" s="80" t="s">
        <v>1651</v>
      </c>
      <c r="B36" s="48" t="s">
        <v>233</v>
      </c>
      <c r="C36" s="48" t="s">
        <v>857</v>
      </c>
      <c r="D36" s="49">
        <v>1516</v>
      </c>
      <c r="E36" s="50"/>
      <c r="F36" s="48" t="s">
        <v>619</v>
      </c>
      <c r="H36" s="48" t="s">
        <v>1920</v>
      </c>
      <c r="J36" s="48" t="s">
        <v>1920</v>
      </c>
    </row>
    <row r="37" spans="1:10" ht="15.75">
      <c r="A37" s="80" t="s">
        <v>1598</v>
      </c>
      <c r="B37" s="48" t="s">
        <v>234</v>
      </c>
      <c r="C37" s="48" t="s">
        <v>858</v>
      </c>
      <c r="D37" s="49">
        <v>940</v>
      </c>
      <c r="E37" s="50"/>
      <c r="F37" s="48" t="s">
        <v>623</v>
      </c>
      <c r="H37" s="40" t="s">
        <v>1916</v>
      </c>
      <c r="J37" s="40" t="s">
        <v>1956</v>
      </c>
    </row>
    <row r="38" spans="1:10" ht="15.75">
      <c r="A38" s="80" t="s">
        <v>1600</v>
      </c>
      <c r="B38" s="48" t="s">
        <v>235</v>
      </c>
      <c r="C38" s="48" t="s">
        <v>859</v>
      </c>
      <c r="D38" s="49">
        <v>1066</v>
      </c>
      <c r="E38" s="50"/>
      <c r="F38" s="48" t="s">
        <v>623</v>
      </c>
      <c r="H38" s="40" t="s">
        <v>1916</v>
      </c>
      <c r="J38" s="40" t="s">
        <v>1956</v>
      </c>
    </row>
    <row r="39" spans="1:10" ht="15.75">
      <c r="A39" s="80" t="s">
        <v>1602</v>
      </c>
      <c r="B39" s="48" t="s">
        <v>149</v>
      </c>
      <c r="C39" s="48" t="s">
        <v>860</v>
      </c>
      <c r="D39" s="49">
        <v>1187</v>
      </c>
      <c r="E39" s="50"/>
      <c r="F39" s="48" t="s">
        <v>619</v>
      </c>
      <c r="H39" s="48" t="s">
        <v>1920</v>
      </c>
      <c r="J39" s="48" t="s">
        <v>1920</v>
      </c>
    </row>
    <row r="40" spans="1:10" ht="15.75">
      <c r="A40" s="80" t="s">
        <v>1604</v>
      </c>
      <c r="B40" s="48" t="s">
        <v>236</v>
      </c>
      <c r="C40" s="48" t="s">
        <v>861</v>
      </c>
      <c r="D40" s="49">
        <v>768</v>
      </c>
      <c r="E40" s="50"/>
      <c r="F40" s="48" t="s">
        <v>619</v>
      </c>
      <c r="H40" s="48" t="s">
        <v>1920</v>
      </c>
      <c r="J40" s="48" t="s">
        <v>1920</v>
      </c>
    </row>
    <row r="41" spans="1:10" ht="15.75">
      <c r="A41" s="80" t="s">
        <v>1688</v>
      </c>
      <c r="B41" s="48" t="s">
        <v>237</v>
      </c>
      <c r="C41" s="48" t="s">
        <v>862</v>
      </c>
      <c r="D41" s="49">
        <v>709</v>
      </c>
      <c r="E41" s="50"/>
      <c r="F41" s="48" t="s">
        <v>619</v>
      </c>
      <c r="H41" s="48" t="s">
        <v>1920</v>
      </c>
      <c r="J41" s="48" t="s">
        <v>1920</v>
      </c>
    </row>
    <row r="42" spans="1:10" ht="15.75">
      <c r="A42" s="80" t="s">
        <v>1689</v>
      </c>
      <c r="B42" s="48" t="s">
        <v>238</v>
      </c>
      <c r="C42" s="48" t="s">
        <v>863</v>
      </c>
      <c r="D42" s="49">
        <v>1613</v>
      </c>
      <c r="E42" s="50"/>
      <c r="F42" s="48" t="s">
        <v>623</v>
      </c>
      <c r="H42" s="48" t="s">
        <v>1920</v>
      </c>
      <c r="J42" s="48" t="s">
        <v>1920</v>
      </c>
    </row>
    <row r="43" spans="1:10" ht="15.75">
      <c r="A43" s="80" t="s">
        <v>1606</v>
      </c>
      <c r="B43" s="48" t="s">
        <v>239</v>
      </c>
      <c r="C43" s="48" t="s">
        <v>864</v>
      </c>
      <c r="D43" s="49">
        <v>1135</v>
      </c>
      <c r="E43" s="50"/>
      <c r="F43" s="48" t="s">
        <v>619</v>
      </c>
      <c r="H43" s="48" t="s">
        <v>1920</v>
      </c>
      <c r="J43" s="48" t="s">
        <v>1920</v>
      </c>
    </row>
    <row r="44" spans="1:10" ht="15.75">
      <c r="A44" s="80" t="s">
        <v>1691</v>
      </c>
      <c r="B44" s="48" t="s">
        <v>240</v>
      </c>
      <c r="C44" s="48" t="s">
        <v>865</v>
      </c>
      <c r="D44" s="49">
        <v>847</v>
      </c>
      <c r="E44" s="50"/>
      <c r="F44" s="48" t="s">
        <v>619</v>
      </c>
      <c r="H44" s="48" t="s">
        <v>1920</v>
      </c>
      <c r="J44" s="48" t="s">
        <v>1920</v>
      </c>
    </row>
    <row r="45" spans="1:10" ht="15.75">
      <c r="A45" s="80" t="s">
        <v>1692</v>
      </c>
      <c r="B45" s="48" t="s">
        <v>1866</v>
      </c>
      <c r="C45" s="48" t="s">
        <v>866</v>
      </c>
      <c r="D45" s="49">
        <v>1625</v>
      </c>
      <c r="E45" s="50"/>
      <c r="F45" s="48" t="s">
        <v>619</v>
      </c>
      <c r="H45" s="48" t="s">
        <v>1920</v>
      </c>
      <c r="J45" s="48" t="s">
        <v>1920</v>
      </c>
    </row>
    <row r="46" spans="1:10" ht="15.75">
      <c r="A46" s="48" t="s">
        <v>1694</v>
      </c>
      <c r="B46" s="48" t="s">
        <v>1867</v>
      </c>
      <c r="C46" s="48" t="s">
        <v>867</v>
      </c>
      <c r="D46" s="49">
        <v>915</v>
      </c>
      <c r="E46" s="50"/>
      <c r="F46" s="48" t="s">
        <v>623</v>
      </c>
      <c r="H46" s="48" t="s">
        <v>1920</v>
      </c>
      <c r="J46" s="48" t="s">
        <v>1920</v>
      </c>
    </row>
    <row r="47" spans="1:10" ht="15.75">
      <c r="A47" s="48" t="s">
        <v>1696</v>
      </c>
      <c r="B47" s="48" t="s">
        <v>1868</v>
      </c>
      <c r="C47" s="48" t="s">
        <v>868</v>
      </c>
      <c r="D47" s="49">
        <v>1396</v>
      </c>
      <c r="E47" s="50"/>
      <c r="F47" s="48" t="s">
        <v>623</v>
      </c>
      <c r="H47" s="48" t="s">
        <v>1920</v>
      </c>
      <c r="J47" s="48" t="s">
        <v>1920</v>
      </c>
    </row>
    <row r="48" spans="1:10" ht="15.75">
      <c r="A48" s="48" t="s">
        <v>1698</v>
      </c>
      <c r="B48" s="48" t="s">
        <v>241</v>
      </c>
      <c r="C48" s="48" t="s">
        <v>869</v>
      </c>
      <c r="D48" s="49">
        <v>686</v>
      </c>
      <c r="E48" s="50"/>
      <c r="F48" s="48" t="s">
        <v>619</v>
      </c>
      <c r="H48" s="48" t="s">
        <v>1920</v>
      </c>
      <c r="J48" s="48" t="s">
        <v>1920</v>
      </c>
    </row>
    <row r="49" spans="1:10" ht="15.75">
      <c r="A49" s="48" t="s">
        <v>1699</v>
      </c>
      <c r="B49" s="48" t="s">
        <v>242</v>
      </c>
      <c r="C49" s="48" t="s">
        <v>870</v>
      </c>
      <c r="D49" s="49">
        <v>1507</v>
      </c>
      <c r="E49" s="50"/>
      <c r="F49" s="48" t="s">
        <v>623</v>
      </c>
      <c r="H49" s="48" t="s">
        <v>1920</v>
      </c>
      <c r="J49" s="48" t="s">
        <v>1920</v>
      </c>
    </row>
    <row r="50" spans="1:10" ht="15.75">
      <c r="A50" s="80" t="s">
        <v>1440</v>
      </c>
      <c r="B50" s="48" t="s">
        <v>1441</v>
      </c>
      <c r="C50" s="48" t="s">
        <v>871</v>
      </c>
      <c r="D50" s="49">
        <v>1547</v>
      </c>
      <c r="E50" s="50"/>
      <c r="F50" s="48" t="s">
        <v>619</v>
      </c>
      <c r="H50" s="48" t="s">
        <v>1920</v>
      </c>
      <c r="J50" s="48" t="s">
        <v>1920</v>
      </c>
    </row>
    <row r="51" spans="1:10" ht="15.75">
      <c r="A51" s="80" t="s">
        <v>1702</v>
      </c>
      <c r="B51" s="48" t="s">
        <v>243</v>
      </c>
      <c r="C51" s="48" t="s">
        <v>872</v>
      </c>
      <c r="D51" s="49">
        <v>1579</v>
      </c>
      <c r="E51" s="50"/>
      <c r="F51" s="48" t="s">
        <v>623</v>
      </c>
      <c r="H51" s="40" t="s">
        <v>1916</v>
      </c>
      <c r="J51" s="40" t="s">
        <v>1956</v>
      </c>
    </row>
    <row r="52" spans="1:10" ht="15.75">
      <c r="A52" s="80" t="s">
        <v>1704</v>
      </c>
      <c r="B52" s="48" t="s">
        <v>1442</v>
      </c>
      <c r="C52" s="48" t="s">
        <v>873</v>
      </c>
      <c r="D52" s="49">
        <v>1548</v>
      </c>
      <c r="E52" s="50"/>
      <c r="F52" s="48" t="s">
        <v>623</v>
      </c>
      <c r="H52" s="40" t="s">
        <v>1916</v>
      </c>
      <c r="J52" s="40" t="s">
        <v>1956</v>
      </c>
    </row>
    <row r="53" spans="1:10" ht="15.75">
      <c r="A53" s="80" t="s">
        <v>1706</v>
      </c>
      <c r="B53" s="48" t="s">
        <v>1443</v>
      </c>
      <c r="C53" s="48" t="s">
        <v>874</v>
      </c>
      <c r="D53" s="49">
        <v>1724</v>
      </c>
      <c r="E53" s="50"/>
      <c r="F53" s="48" t="s">
        <v>623</v>
      </c>
      <c r="H53" s="48" t="s">
        <v>1920</v>
      </c>
      <c r="J53" s="48" t="s">
        <v>1920</v>
      </c>
    </row>
    <row r="54" spans="1:10" ht="15.75">
      <c r="A54" s="80" t="s">
        <v>1707</v>
      </c>
      <c r="B54" s="48" t="s">
        <v>1869</v>
      </c>
      <c r="C54" s="48" t="s">
        <v>875</v>
      </c>
      <c r="D54" s="49">
        <v>945</v>
      </c>
      <c r="E54" s="50"/>
      <c r="F54" s="48" t="s">
        <v>619</v>
      </c>
      <c r="H54" s="48" t="s">
        <v>1920</v>
      </c>
      <c r="J54" s="48" t="s">
        <v>1920</v>
      </c>
    </row>
    <row r="55" spans="1:10" ht="15.75">
      <c r="A55" s="80" t="s">
        <v>1709</v>
      </c>
      <c r="B55" s="48" t="s">
        <v>1870</v>
      </c>
      <c r="C55" s="48" t="s">
        <v>876</v>
      </c>
      <c r="D55" s="49">
        <v>1003</v>
      </c>
      <c r="E55" s="50"/>
      <c r="F55" s="48" t="s">
        <v>619</v>
      </c>
      <c r="H55" s="48" t="s">
        <v>1920</v>
      </c>
      <c r="J55" s="48" t="s">
        <v>1920</v>
      </c>
    </row>
    <row r="56" spans="1:10" ht="15.75">
      <c r="A56" s="80" t="s">
        <v>1711</v>
      </c>
      <c r="B56" s="48" t="s">
        <v>244</v>
      </c>
      <c r="C56" s="48" t="s">
        <v>877</v>
      </c>
      <c r="D56" s="49">
        <v>1697</v>
      </c>
      <c r="E56" s="50"/>
      <c r="F56" s="48" t="s">
        <v>623</v>
      </c>
      <c r="H56" s="40" t="s">
        <v>1916</v>
      </c>
      <c r="J56" s="40" t="s">
        <v>1956</v>
      </c>
    </row>
    <row r="57" spans="1:10" ht="15.75">
      <c r="A57" s="80" t="s">
        <v>1713</v>
      </c>
      <c r="B57" s="48" t="s">
        <v>1444</v>
      </c>
      <c r="C57" s="48" t="s">
        <v>878</v>
      </c>
      <c r="D57" s="49">
        <v>1603</v>
      </c>
      <c r="E57" s="50"/>
      <c r="F57" s="48" t="s">
        <v>623</v>
      </c>
      <c r="H57" s="48" t="s">
        <v>1920</v>
      </c>
      <c r="J57" s="48" t="s">
        <v>1920</v>
      </c>
    </row>
    <row r="58" spans="1:10" ht="15.75">
      <c r="A58" s="80" t="s">
        <v>1714</v>
      </c>
      <c r="B58" s="48" t="s">
        <v>1871</v>
      </c>
      <c r="C58" s="48" t="s">
        <v>879</v>
      </c>
      <c r="D58" s="49">
        <v>1365</v>
      </c>
      <c r="E58" s="50"/>
      <c r="F58" s="48" t="s">
        <v>623</v>
      </c>
      <c r="H58" s="48" t="s">
        <v>1920</v>
      </c>
      <c r="J58" s="48" t="s">
        <v>1920</v>
      </c>
    </row>
    <row r="59" spans="1:10" ht="15.75">
      <c r="A59" s="80" t="s">
        <v>11</v>
      </c>
      <c r="B59" s="48" t="s">
        <v>150</v>
      </c>
      <c r="C59" s="48" t="s">
        <v>880</v>
      </c>
      <c r="D59" s="49">
        <v>1826</v>
      </c>
      <c r="E59" s="50"/>
      <c r="F59" s="48" t="s">
        <v>619</v>
      </c>
      <c r="H59" s="48" t="s">
        <v>1920</v>
      </c>
      <c r="J59" s="48" t="s">
        <v>1920</v>
      </c>
    </row>
    <row r="60" spans="1:10" ht="15.75">
      <c r="A60" s="80" t="s">
        <v>12</v>
      </c>
      <c r="B60" s="48" t="s">
        <v>245</v>
      </c>
      <c r="C60" s="48" t="s">
        <v>881</v>
      </c>
      <c r="D60" s="49">
        <v>2159</v>
      </c>
      <c r="E60" s="50"/>
      <c r="F60" s="48" t="s">
        <v>623</v>
      </c>
      <c r="H60" s="48" t="s">
        <v>1920</v>
      </c>
      <c r="J60" s="48" t="s">
        <v>1956</v>
      </c>
    </row>
    <row r="61" spans="1:10" ht="15.75">
      <c r="A61" s="80" t="s">
        <v>14</v>
      </c>
      <c r="B61" s="48" t="s">
        <v>8</v>
      </c>
      <c r="C61" s="48" t="s">
        <v>882</v>
      </c>
      <c r="D61" s="49">
        <v>1369</v>
      </c>
      <c r="E61" s="50"/>
      <c r="F61" s="48" t="s">
        <v>623</v>
      </c>
      <c r="H61" s="48" t="s">
        <v>1920</v>
      </c>
      <c r="J61" s="48" t="s">
        <v>1920</v>
      </c>
    </row>
    <row r="62" spans="1:10" ht="15.75">
      <c r="A62" s="80" t="s">
        <v>16</v>
      </c>
      <c r="B62" s="48" t="s">
        <v>1851</v>
      </c>
      <c r="C62" s="48" t="s">
        <v>883</v>
      </c>
      <c r="D62" s="49">
        <v>1178</v>
      </c>
      <c r="E62" s="50"/>
      <c r="F62" s="48" t="s">
        <v>619</v>
      </c>
      <c r="H62" s="48" t="s">
        <v>1920</v>
      </c>
      <c r="J62" s="48" t="s">
        <v>1920</v>
      </c>
    </row>
    <row r="63" spans="1:10" ht="15.75">
      <c r="A63" s="48" t="s">
        <v>18</v>
      </c>
      <c r="B63" s="48" t="s">
        <v>1850</v>
      </c>
      <c r="C63" s="48" t="s">
        <v>884</v>
      </c>
      <c r="D63" s="49">
        <v>1329</v>
      </c>
      <c r="E63" s="50"/>
      <c r="F63" s="48" t="s">
        <v>619</v>
      </c>
      <c r="H63" s="48" t="s">
        <v>1920</v>
      </c>
      <c r="J63" s="48" t="s">
        <v>1920</v>
      </c>
    </row>
    <row r="64" spans="1:10" ht="15.75">
      <c r="A64" s="80" t="s">
        <v>20</v>
      </c>
      <c r="B64" s="48" t="s">
        <v>1849</v>
      </c>
      <c r="C64" s="48" t="s">
        <v>885</v>
      </c>
      <c r="D64" s="49">
        <v>933</v>
      </c>
      <c r="E64" s="50"/>
      <c r="F64" s="48" t="s">
        <v>619</v>
      </c>
      <c r="H64" s="48" t="s">
        <v>1920</v>
      </c>
      <c r="J64" s="48" t="s">
        <v>1920</v>
      </c>
    </row>
    <row r="65" spans="1:10" ht="15.75">
      <c r="A65" s="80" t="s">
        <v>22</v>
      </c>
      <c r="B65" s="48" t="s">
        <v>246</v>
      </c>
      <c r="C65" s="48" t="s">
        <v>886</v>
      </c>
      <c r="D65" s="49">
        <v>1528</v>
      </c>
      <c r="E65" s="50"/>
      <c r="F65" s="48" t="s">
        <v>619</v>
      </c>
      <c r="H65" s="48" t="s">
        <v>1920</v>
      </c>
      <c r="J65" s="48" t="s">
        <v>1920</v>
      </c>
    </row>
    <row r="66" spans="1:10" ht="15.75">
      <c r="A66" s="80" t="s">
        <v>24</v>
      </c>
      <c r="B66" s="48" t="s">
        <v>247</v>
      </c>
      <c r="C66" s="48" t="s">
        <v>887</v>
      </c>
      <c r="D66" s="49">
        <v>1310</v>
      </c>
      <c r="E66" s="50"/>
      <c r="F66" s="48" t="s">
        <v>619</v>
      </c>
      <c r="H66" s="48" t="s">
        <v>1920</v>
      </c>
      <c r="J66" s="48" t="s">
        <v>1920</v>
      </c>
    </row>
    <row r="67" spans="1:10" ht="15.75">
      <c r="A67" s="48" t="s">
        <v>25</v>
      </c>
      <c r="B67" s="48" t="s">
        <v>248</v>
      </c>
      <c r="C67" s="48" t="s">
        <v>888</v>
      </c>
      <c r="D67" s="49">
        <v>2233</v>
      </c>
      <c r="E67" s="50"/>
      <c r="F67" s="48" t="s">
        <v>623</v>
      </c>
      <c r="H67" s="48" t="s">
        <v>1920</v>
      </c>
      <c r="J67" s="48" t="s">
        <v>1920</v>
      </c>
    </row>
    <row r="68" spans="1:10" ht="15.75">
      <c r="A68" s="48" t="s">
        <v>27</v>
      </c>
      <c r="B68" s="48" t="s">
        <v>1848</v>
      </c>
      <c r="C68" s="48" t="s">
        <v>889</v>
      </c>
      <c r="D68" s="49">
        <v>1399</v>
      </c>
      <c r="E68" s="50"/>
      <c r="F68" s="48" t="s">
        <v>623</v>
      </c>
      <c r="H68" s="48" t="s">
        <v>1920</v>
      </c>
      <c r="J68" s="48" t="s">
        <v>1920</v>
      </c>
    </row>
    <row r="69" spans="1:10" ht="15.75">
      <c r="A69" s="80" t="s">
        <v>29</v>
      </c>
      <c r="B69" s="48" t="s">
        <v>1847</v>
      </c>
      <c r="C69" s="48" t="s">
        <v>890</v>
      </c>
      <c r="D69" s="49">
        <v>1355</v>
      </c>
      <c r="E69" s="50"/>
      <c r="F69" s="48" t="s">
        <v>619</v>
      </c>
      <c r="H69" s="48" t="s">
        <v>1920</v>
      </c>
      <c r="J69" s="48" t="s">
        <v>1920</v>
      </c>
    </row>
    <row r="70" spans="1:10" ht="15.75">
      <c r="A70" s="80" t="s">
        <v>250</v>
      </c>
      <c r="B70" s="48" t="s">
        <v>249</v>
      </c>
      <c r="C70" s="48" t="s">
        <v>891</v>
      </c>
      <c r="D70" s="49">
        <v>1088</v>
      </c>
      <c r="E70" s="50"/>
      <c r="F70" s="48" t="s">
        <v>619</v>
      </c>
      <c r="H70" s="48" t="s">
        <v>1920</v>
      </c>
      <c r="J70" s="48" t="s">
        <v>1920</v>
      </c>
    </row>
    <row r="71" spans="1:10" ht="15.75">
      <c r="A71" s="80" t="s">
        <v>252</v>
      </c>
      <c r="B71" s="48" t="s">
        <v>1846</v>
      </c>
      <c r="C71" s="48" t="s">
        <v>892</v>
      </c>
      <c r="D71" s="49">
        <v>1628</v>
      </c>
      <c r="E71" s="50"/>
      <c r="F71" s="48" t="s">
        <v>623</v>
      </c>
      <c r="H71" s="40" t="s">
        <v>1916</v>
      </c>
      <c r="J71" s="40" t="s">
        <v>1956</v>
      </c>
    </row>
    <row r="72" spans="1:10" ht="15.75">
      <c r="A72" s="80" t="s">
        <v>254</v>
      </c>
      <c r="B72" s="48" t="s">
        <v>251</v>
      </c>
      <c r="C72" s="48" t="s">
        <v>893</v>
      </c>
      <c r="D72" s="49">
        <v>668</v>
      </c>
      <c r="E72" s="50"/>
      <c r="F72" s="48" t="s">
        <v>619</v>
      </c>
      <c r="H72" s="48" t="s">
        <v>1920</v>
      </c>
      <c r="J72" s="48" t="s">
        <v>1920</v>
      </c>
    </row>
    <row r="73" spans="1:10" ht="15.75">
      <c r="A73" s="80" t="s">
        <v>256</v>
      </c>
      <c r="B73" s="48" t="s">
        <v>253</v>
      </c>
      <c r="C73" s="48" t="s">
        <v>894</v>
      </c>
      <c r="D73" s="49">
        <v>2476</v>
      </c>
      <c r="E73" s="50"/>
      <c r="F73" s="48" t="s">
        <v>619</v>
      </c>
      <c r="H73" s="48" t="s">
        <v>1920</v>
      </c>
      <c r="J73" s="48" t="s">
        <v>1920</v>
      </c>
    </row>
    <row r="74" spans="1:10" ht="15.75">
      <c r="A74" s="80" t="s">
        <v>1445</v>
      </c>
      <c r="B74" s="48" t="s">
        <v>255</v>
      </c>
      <c r="C74" s="48" t="s">
        <v>895</v>
      </c>
      <c r="D74" s="49">
        <v>1298</v>
      </c>
      <c r="E74" s="50"/>
      <c r="F74" s="48" t="s">
        <v>623</v>
      </c>
      <c r="H74" s="48" t="s">
        <v>1920</v>
      </c>
      <c r="J74" s="48" t="s">
        <v>1920</v>
      </c>
    </row>
    <row r="75" spans="1:10" ht="15.75">
      <c r="A75" s="80" t="s">
        <v>1446</v>
      </c>
      <c r="B75" s="48" t="s">
        <v>257</v>
      </c>
      <c r="C75" s="48" t="s">
        <v>896</v>
      </c>
      <c r="D75" s="49">
        <v>1803</v>
      </c>
      <c r="E75" s="50"/>
      <c r="F75" s="48" t="s">
        <v>623</v>
      </c>
      <c r="H75" s="48" t="s">
        <v>1920</v>
      </c>
      <c r="J75" s="48" t="s">
        <v>1920</v>
      </c>
    </row>
    <row r="77" spans="1:6" ht="15.75">
      <c r="A77" s="48"/>
      <c r="B77" s="40" t="s">
        <v>1946</v>
      </c>
      <c r="D77" s="49">
        <f>D71+D56+D52+D51+D38+D37+D34+D33+D32+D25+D23+D10+D60</f>
        <v>17438</v>
      </c>
      <c r="E77" s="50"/>
      <c r="F77" s="48"/>
    </row>
    <row r="78" spans="1:6" ht="15.75">
      <c r="A78" s="48"/>
      <c r="B78" s="48" t="s">
        <v>620</v>
      </c>
      <c r="D78" s="49">
        <f>D75+D74+D73+D72+D70+D69+D68+D67+D66+D65+D64+D63+D62+D61+D59+D58+D57+D55+D54+D53+D50+D49+D48+D47+D46+D45+D44+D43+D42+D41+D40+D39+D36+D35+D31+D30+D29+D28+D27+D26+D24+D22+D21+D20+D19+D18+D17+D16+D15+D14+D13+D12+D11+D9+D8+D7+D6+D5</f>
        <v>69803</v>
      </c>
      <c r="E78" s="50"/>
      <c r="F78" s="48"/>
    </row>
    <row r="80" ht="15.75">
      <c r="A80" s="48"/>
    </row>
  </sheetData>
  <sheetProtection/>
  <autoFilter ref="F1:F10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3" sqref="C23"/>
    </sheetView>
  </sheetViews>
  <sheetFormatPr defaultColWidth="8.796875" defaultRowHeight="15"/>
  <cols>
    <col min="1" max="1" width="3.1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2" style="40" customWidth="1"/>
    <col min="7" max="16384" width="8.796875" style="40" customWidth="1"/>
  </cols>
  <sheetData>
    <row r="1" s="51" customFormat="1" ht="15.75">
      <c r="A1" s="52" t="s">
        <v>1821</v>
      </c>
    </row>
    <row r="2" spans="2:10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J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49">
        <f>SUM(D5:D15)</f>
        <v>52415</v>
      </c>
      <c r="E4" s="50"/>
      <c r="H4" s="51"/>
    </row>
    <row r="5" spans="1:10" ht="15.75">
      <c r="A5" s="55">
        <v>1</v>
      </c>
      <c r="B5" s="48" t="s">
        <v>1808</v>
      </c>
      <c r="C5" s="81" t="s">
        <v>216</v>
      </c>
      <c r="D5" s="49">
        <v>5175</v>
      </c>
      <c r="E5" s="50"/>
      <c r="F5" s="48" t="s">
        <v>1568</v>
      </c>
      <c r="H5" s="48" t="s">
        <v>1921</v>
      </c>
      <c r="J5" s="48" t="s">
        <v>1568</v>
      </c>
    </row>
    <row r="6" spans="1:10" ht="15.75">
      <c r="A6" s="55">
        <v>2</v>
      </c>
      <c r="B6" s="48" t="s">
        <v>1809</v>
      </c>
      <c r="C6" s="81" t="s">
        <v>217</v>
      </c>
      <c r="D6" s="49">
        <v>3023</v>
      </c>
      <c r="E6" s="50"/>
      <c r="F6" s="48" t="s">
        <v>1568</v>
      </c>
      <c r="H6" s="48" t="s">
        <v>1921</v>
      </c>
      <c r="J6" s="48" t="s">
        <v>1568</v>
      </c>
    </row>
    <row r="7" spans="1:10" ht="15.75">
      <c r="A7" s="55">
        <v>3</v>
      </c>
      <c r="B7" s="48" t="s">
        <v>1810</v>
      </c>
      <c r="C7" s="81" t="s">
        <v>218</v>
      </c>
      <c r="D7" s="49">
        <v>3919</v>
      </c>
      <c r="E7" s="50"/>
      <c r="F7" s="48" t="s">
        <v>1568</v>
      </c>
      <c r="H7" s="48" t="s">
        <v>1921</v>
      </c>
      <c r="J7" s="48" t="s">
        <v>1568</v>
      </c>
    </row>
    <row r="8" spans="1:10" ht="15.75">
      <c r="A8" s="55">
        <v>4</v>
      </c>
      <c r="B8" s="48" t="s">
        <v>1811</v>
      </c>
      <c r="C8" s="81" t="s">
        <v>219</v>
      </c>
      <c r="D8" s="49">
        <v>5504</v>
      </c>
      <c r="E8" s="50"/>
      <c r="F8" s="48" t="s">
        <v>1568</v>
      </c>
      <c r="H8" s="48" t="s">
        <v>1921</v>
      </c>
      <c r="J8" s="48" t="s">
        <v>1568</v>
      </c>
    </row>
    <row r="9" spans="1:10" ht="15.75">
      <c r="A9" s="55">
        <v>5</v>
      </c>
      <c r="B9" s="48" t="s">
        <v>1966</v>
      </c>
      <c r="C9" s="81" t="s">
        <v>220</v>
      </c>
      <c r="D9" s="49">
        <v>6537</v>
      </c>
      <c r="E9" s="50"/>
      <c r="F9" s="48" t="s">
        <v>1568</v>
      </c>
      <c r="H9" s="48" t="s">
        <v>1921</v>
      </c>
      <c r="J9" s="48" t="s">
        <v>1568</v>
      </c>
    </row>
    <row r="10" spans="1:10" ht="15.75">
      <c r="A10" s="55">
        <v>6</v>
      </c>
      <c r="B10" s="48" t="s">
        <v>1812</v>
      </c>
      <c r="C10" s="81" t="s">
        <v>221</v>
      </c>
      <c r="D10" s="49">
        <v>4104</v>
      </c>
      <c r="E10" s="50"/>
      <c r="F10" s="48" t="s">
        <v>1568</v>
      </c>
      <c r="H10" s="48" t="s">
        <v>1921</v>
      </c>
      <c r="J10" s="48" t="s">
        <v>1568</v>
      </c>
    </row>
    <row r="11" spans="1:10" ht="15.75">
      <c r="A11" s="55">
        <v>7</v>
      </c>
      <c r="B11" s="48" t="s">
        <v>1813</v>
      </c>
      <c r="C11" s="81" t="s">
        <v>222</v>
      </c>
      <c r="D11" s="49">
        <v>4810</v>
      </c>
      <c r="E11" s="50"/>
      <c r="F11" s="48" t="s">
        <v>1568</v>
      </c>
      <c r="H11" s="48" t="s">
        <v>1921</v>
      </c>
      <c r="J11" s="48" t="s">
        <v>1568</v>
      </c>
    </row>
    <row r="12" spans="1:10" ht="15.75">
      <c r="A12" s="55">
        <v>8</v>
      </c>
      <c r="B12" s="48" t="s">
        <v>1814</v>
      </c>
      <c r="C12" s="81" t="s">
        <v>223</v>
      </c>
      <c r="D12" s="49">
        <v>4650</v>
      </c>
      <c r="E12" s="50"/>
      <c r="F12" s="48" t="s">
        <v>1568</v>
      </c>
      <c r="H12" s="48" t="s">
        <v>1921</v>
      </c>
      <c r="J12" s="48" t="s">
        <v>1568</v>
      </c>
    </row>
    <row r="13" spans="1:10" ht="15.75">
      <c r="A13" s="55">
        <v>9</v>
      </c>
      <c r="B13" s="48" t="s">
        <v>1815</v>
      </c>
      <c r="C13" s="81" t="s">
        <v>224</v>
      </c>
      <c r="D13" s="49">
        <v>4762</v>
      </c>
      <c r="E13" s="50"/>
      <c r="F13" s="48" t="s">
        <v>1568</v>
      </c>
      <c r="H13" s="48" t="s">
        <v>1921</v>
      </c>
      <c r="J13" s="48" t="s">
        <v>1568</v>
      </c>
    </row>
    <row r="14" spans="1:10" ht="15.75">
      <c r="A14" s="55">
        <v>10</v>
      </c>
      <c r="B14" s="48" t="s">
        <v>1816</v>
      </c>
      <c r="C14" s="81" t="s">
        <v>225</v>
      </c>
      <c r="D14" s="49">
        <v>5497</v>
      </c>
      <c r="E14" s="50"/>
      <c r="F14" s="48" t="s">
        <v>1568</v>
      </c>
      <c r="H14" s="48" t="s">
        <v>1921</v>
      </c>
      <c r="J14" s="48" t="s">
        <v>1568</v>
      </c>
    </row>
    <row r="15" spans="1:10" ht="15.75">
      <c r="A15" s="55">
        <v>11</v>
      </c>
      <c r="B15" s="48" t="s">
        <v>1817</v>
      </c>
      <c r="C15" s="81" t="s">
        <v>226</v>
      </c>
      <c r="D15" s="49">
        <v>4434</v>
      </c>
      <c r="E15" s="50"/>
      <c r="F15" s="48" t="s">
        <v>1568</v>
      </c>
      <c r="H15" s="48" t="s">
        <v>1921</v>
      </c>
      <c r="J15" s="48" t="s">
        <v>1568</v>
      </c>
    </row>
    <row r="17" spans="1:6" ht="15.75">
      <c r="A17" s="48"/>
      <c r="B17" s="48" t="s">
        <v>1568</v>
      </c>
      <c r="D17" s="49">
        <f>SUM(D5:D15)</f>
        <v>52415</v>
      </c>
      <c r="E17" s="50"/>
      <c r="F17" s="48"/>
    </row>
    <row r="19" ht="15.75">
      <c r="A19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18" sqref="G18"/>
    </sheetView>
  </sheetViews>
  <sheetFormatPr defaultColWidth="8.796875" defaultRowHeight="15"/>
  <cols>
    <col min="1" max="1" width="2.5976562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23.796875" style="40" bestFit="1" customWidth="1"/>
    <col min="7" max="16384" width="8.796875" style="40" customWidth="1"/>
  </cols>
  <sheetData>
    <row r="1" s="51" customFormat="1" ht="15.75">
      <c r="A1" s="52" t="s">
        <v>299</v>
      </c>
    </row>
    <row r="2" spans="2:11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K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49">
        <f>SUM(D5:D15)</f>
        <v>45081</v>
      </c>
      <c r="E4" s="50"/>
      <c r="H4" s="51"/>
    </row>
    <row r="5" spans="1:11" ht="15.75">
      <c r="A5" s="48" t="s">
        <v>1574</v>
      </c>
      <c r="B5" s="48" t="s">
        <v>300</v>
      </c>
      <c r="C5" s="48" t="s">
        <v>897</v>
      </c>
      <c r="D5" s="49">
        <v>2977</v>
      </c>
      <c r="E5" s="50"/>
      <c r="F5" s="48" t="s">
        <v>1540</v>
      </c>
      <c r="H5" s="40" t="s">
        <v>1907</v>
      </c>
      <c r="K5" s="40" t="s">
        <v>1962</v>
      </c>
    </row>
    <row r="6" spans="1:11" ht="15.75">
      <c r="A6" s="48" t="s">
        <v>1611</v>
      </c>
      <c r="B6" s="48" t="s">
        <v>301</v>
      </c>
      <c r="C6" s="48" t="s">
        <v>898</v>
      </c>
      <c r="D6" s="49">
        <v>5457</v>
      </c>
      <c r="E6" s="50"/>
      <c r="F6" s="48" t="s">
        <v>1540</v>
      </c>
      <c r="H6" s="40" t="s">
        <v>1907</v>
      </c>
      <c r="K6" s="40" t="s">
        <v>1962</v>
      </c>
    </row>
    <row r="7" spans="1:11" ht="15.75">
      <c r="A7" s="48" t="s">
        <v>1613</v>
      </c>
      <c r="B7" s="48" t="s">
        <v>302</v>
      </c>
      <c r="C7" s="48" t="s">
        <v>899</v>
      </c>
      <c r="D7" s="49">
        <v>5014</v>
      </c>
      <c r="E7" s="50"/>
      <c r="F7" s="48" t="s">
        <v>1540</v>
      </c>
      <c r="H7" s="40" t="s">
        <v>1907</v>
      </c>
      <c r="K7" s="40" t="s">
        <v>1962</v>
      </c>
    </row>
    <row r="8" spans="1:11" ht="15.75">
      <c r="A8" s="48" t="s">
        <v>1615</v>
      </c>
      <c r="B8" s="48" t="s">
        <v>303</v>
      </c>
      <c r="C8" s="48" t="s">
        <v>900</v>
      </c>
      <c r="D8" s="49">
        <v>3477</v>
      </c>
      <c r="E8" s="50"/>
      <c r="F8" s="48" t="s">
        <v>1540</v>
      </c>
      <c r="H8" s="40" t="s">
        <v>1907</v>
      </c>
      <c r="K8" s="40" t="s">
        <v>1962</v>
      </c>
    </row>
    <row r="9" spans="1:11" ht="15.75">
      <c r="A9" s="48" t="s">
        <v>1617</v>
      </c>
      <c r="B9" s="48" t="s">
        <v>304</v>
      </c>
      <c r="C9" s="48" t="s">
        <v>901</v>
      </c>
      <c r="D9" s="49">
        <v>2798</v>
      </c>
      <c r="E9" s="50"/>
      <c r="F9" s="48" t="s">
        <v>1540</v>
      </c>
      <c r="H9" s="40" t="s">
        <v>1907</v>
      </c>
      <c r="K9" s="40" t="s">
        <v>1962</v>
      </c>
    </row>
    <row r="10" spans="1:11" ht="15.75">
      <c r="A10" s="48" t="s">
        <v>1619</v>
      </c>
      <c r="B10" s="48" t="s">
        <v>305</v>
      </c>
      <c r="C10" s="48" t="s">
        <v>902</v>
      </c>
      <c r="D10" s="49">
        <v>3296</v>
      </c>
      <c r="E10" s="50"/>
      <c r="F10" s="48" t="s">
        <v>1540</v>
      </c>
      <c r="H10" s="40" t="s">
        <v>1907</v>
      </c>
      <c r="K10" s="40" t="s">
        <v>1962</v>
      </c>
    </row>
    <row r="11" spans="1:11" ht="15.75">
      <c r="A11" s="48" t="s">
        <v>1576</v>
      </c>
      <c r="B11" s="48" t="s">
        <v>306</v>
      </c>
      <c r="C11" s="48" t="s">
        <v>903</v>
      </c>
      <c r="D11" s="49">
        <v>3818</v>
      </c>
      <c r="E11" s="50"/>
      <c r="F11" s="48" t="s">
        <v>1540</v>
      </c>
      <c r="H11" s="40" t="s">
        <v>1907</v>
      </c>
      <c r="K11" s="40" t="s">
        <v>1962</v>
      </c>
    </row>
    <row r="12" spans="1:11" ht="15.75">
      <c r="A12" s="48" t="s">
        <v>1621</v>
      </c>
      <c r="B12" s="48" t="s">
        <v>307</v>
      </c>
      <c r="C12" s="48" t="s">
        <v>904</v>
      </c>
      <c r="D12" s="49">
        <v>4096</v>
      </c>
      <c r="E12" s="50"/>
      <c r="F12" s="48" t="s">
        <v>1540</v>
      </c>
      <c r="H12" s="40" t="s">
        <v>1907</v>
      </c>
      <c r="K12" s="40" t="s">
        <v>1962</v>
      </c>
    </row>
    <row r="13" spans="1:11" ht="15.75">
      <c r="A13" s="48" t="s">
        <v>1623</v>
      </c>
      <c r="B13" s="48" t="s">
        <v>308</v>
      </c>
      <c r="C13" s="48" t="s">
        <v>905</v>
      </c>
      <c r="D13" s="49">
        <v>5998</v>
      </c>
      <c r="E13" s="50"/>
      <c r="F13" s="48" t="s">
        <v>1540</v>
      </c>
      <c r="H13" s="40" t="s">
        <v>1907</v>
      </c>
      <c r="K13" s="40" t="s">
        <v>1962</v>
      </c>
    </row>
    <row r="14" spans="1:11" ht="15.75">
      <c r="A14" s="48" t="s">
        <v>1624</v>
      </c>
      <c r="B14" s="48" t="s">
        <v>309</v>
      </c>
      <c r="C14" s="48" t="s">
        <v>906</v>
      </c>
      <c r="D14" s="49">
        <v>5270</v>
      </c>
      <c r="E14" s="50"/>
      <c r="F14" s="48" t="s">
        <v>1540</v>
      </c>
      <c r="H14" s="40" t="s">
        <v>1907</v>
      </c>
      <c r="K14" s="40" t="s">
        <v>1962</v>
      </c>
    </row>
    <row r="15" spans="1:11" ht="15.75">
      <c r="A15" s="48" t="s">
        <v>1626</v>
      </c>
      <c r="B15" s="48" t="s">
        <v>310</v>
      </c>
      <c r="C15" s="48" t="s">
        <v>907</v>
      </c>
      <c r="D15" s="49">
        <v>2880</v>
      </c>
      <c r="E15" s="50"/>
      <c r="F15" s="48" t="s">
        <v>1540</v>
      </c>
      <c r="H15" s="40" t="s">
        <v>1907</v>
      </c>
      <c r="K15" s="40" t="s">
        <v>1962</v>
      </c>
    </row>
    <row r="17" spans="1:6" ht="15.75">
      <c r="A17" s="48"/>
      <c r="B17" s="40" t="s">
        <v>1951</v>
      </c>
      <c r="D17" s="49">
        <f>SUM(D5:D15)</f>
        <v>45081</v>
      </c>
      <c r="E17" s="50"/>
      <c r="F17" s="48"/>
    </row>
    <row r="19" ht="15.75">
      <c r="A19" s="48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3">
      <selection activeCell="L12" sqref="L12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3.59765625" style="40" customWidth="1"/>
    <col min="7" max="16384" width="8.796875" style="40" customWidth="1"/>
  </cols>
  <sheetData>
    <row r="1" s="51" customFormat="1" ht="15.75">
      <c r="A1" s="52" t="s">
        <v>101</v>
      </c>
    </row>
    <row r="2" spans="2:10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J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49">
        <f>SUM(D5:D47)</f>
        <v>72681</v>
      </c>
      <c r="E4" s="50"/>
      <c r="H4" s="51"/>
    </row>
    <row r="5" spans="1:10" ht="15.75">
      <c r="A5" s="48">
        <v>1</v>
      </c>
      <c r="B5" s="48" t="s">
        <v>102</v>
      </c>
      <c r="C5" s="48" t="s">
        <v>1244</v>
      </c>
      <c r="D5" s="49">
        <v>1699</v>
      </c>
      <c r="E5" s="50"/>
      <c r="F5" s="48" t="s">
        <v>1542</v>
      </c>
      <c r="H5" s="40" t="s">
        <v>1922</v>
      </c>
      <c r="J5" s="40" t="s">
        <v>1922</v>
      </c>
    </row>
    <row r="6" spans="1:10" ht="15.75">
      <c r="A6" s="48">
        <v>2</v>
      </c>
      <c r="B6" s="48" t="s">
        <v>103</v>
      </c>
      <c r="C6" s="48" t="s">
        <v>1245</v>
      </c>
      <c r="D6" s="49">
        <v>1768</v>
      </c>
      <c r="E6" s="50"/>
      <c r="F6" s="48" t="s">
        <v>1548</v>
      </c>
      <c r="H6" s="40" t="s">
        <v>1922</v>
      </c>
      <c r="J6" s="40" t="s">
        <v>1922</v>
      </c>
    </row>
    <row r="7" spans="1:10" ht="15.75">
      <c r="A7" s="48">
        <v>3</v>
      </c>
      <c r="B7" s="48" t="s">
        <v>104</v>
      </c>
      <c r="C7" s="48" t="s">
        <v>1246</v>
      </c>
      <c r="D7" s="49">
        <v>1668</v>
      </c>
      <c r="E7" s="50"/>
      <c r="F7" s="48" t="s">
        <v>1542</v>
      </c>
      <c r="H7" s="40" t="s">
        <v>1922</v>
      </c>
      <c r="J7" s="40" t="s">
        <v>1922</v>
      </c>
    </row>
    <row r="8" spans="1:10" ht="15.75">
      <c r="A8" s="48">
        <v>4</v>
      </c>
      <c r="B8" s="48" t="s">
        <v>1884</v>
      </c>
      <c r="C8" s="48" t="s">
        <v>1247</v>
      </c>
      <c r="D8" s="49">
        <v>1611</v>
      </c>
      <c r="E8" s="50"/>
      <c r="F8" s="48" t="s">
        <v>1542</v>
      </c>
      <c r="H8" s="40" t="s">
        <v>1922</v>
      </c>
      <c r="J8" s="40" t="s">
        <v>1922</v>
      </c>
    </row>
    <row r="9" spans="1:10" ht="15.75">
      <c r="A9" s="48">
        <v>5</v>
      </c>
      <c r="B9" s="48" t="s">
        <v>105</v>
      </c>
      <c r="C9" s="48" t="s">
        <v>1248</v>
      </c>
      <c r="D9" s="49">
        <v>1609</v>
      </c>
      <c r="E9" s="50"/>
      <c r="F9" s="48" t="s">
        <v>1542</v>
      </c>
      <c r="H9" s="40" t="s">
        <v>1922</v>
      </c>
      <c r="J9" s="40" t="s">
        <v>1922</v>
      </c>
    </row>
    <row r="10" spans="1:10" ht="15.75">
      <c r="A10" s="48">
        <v>6</v>
      </c>
      <c r="B10" s="48" t="s">
        <v>106</v>
      </c>
      <c r="C10" s="48" t="s">
        <v>1249</v>
      </c>
      <c r="D10" s="49">
        <v>1773</v>
      </c>
      <c r="E10" s="50"/>
      <c r="F10" s="48" t="s">
        <v>1542</v>
      </c>
      <c r="H10" s="40" t="s">
        <v>1922</v>
      </c>
      <c r="J10" s="40" t="s">
        <v>1922</v>
      </c>
    </row>
    <row r="11" spans="1:10" ht="15.75">
      <c r="A11" s="48">
        <v>7</v>
      </c>
      <c r="B11" s="48" t="s">
        <v>1883</v>
      </c>
      <c r="C11" s="48" t="s">
        <v>1250</v>
      </c>
      <c r="D11" s="49">
        <v>1228</v>
      </c>
      <c r="E11" s="50"/>
      <c r="F11" s="48" t="s">
        <v>1542</v>
      </c>
      <c r="H11" s="40" t="s">
        <v>1922</v>
      </c>
      <c r="J11" s="40" t="s">
        <v>1922</v>
      </c>
    </row>
    <row r="12" spans="1:10" ht="15.75">
      <c r="A12" s="48">
        <v>8</v>
      </c>
      <c r="B12" s="48" t="s">
        <v>107</v>
      </c>
      <c r="C12" s="48" t="s">
        <v>1251</v>
      </c>
      <c r="D12" s="49">
        <v>1404</v>
      </c>
      <c r="E12" s="50"/>
      <c r="F12" s="48" t="s">
        <v>1548</v>
      </c>
      <c r="H12" s="40" t="s">
        <v>1922</v>
      </c>
      <c r="J12" s="40" t="s">
        <v>1922</v>
      </c>
    </row>
    <row r="13" spans="1:10" ht="15.75">
      <c r="A13" s="48">
        <v>9</v>
      </c>
      <c r="B13" s="48" t="s">
        <v>1882</v>
      </c>
      <c r="C13" s="48" t="s">
        <v>1252</v>
      </c>
      <c r="D13" s="49">
        <v>1968</v>
      </c>
      <c r="E13" s="50"/>
      <c r="F13" s="48" t="s">
        <v>1542</v>
      </c>
      <c r="H13" s="40" t="s">
        <v>1922</v>
      </c>
      <c r="J13" s="40" t="s">
        <v>1922</v>
      </c>
    </row>
    <row r="14" spans="1:10" ht="15.75">
      <c r="A14" s="48">
        <v>10</v>
      </c>
      <c r="B14" s="48" t="s">
        <v>1881</v>
      </c>
      <c r="C14" s="48" t="s">
        <v>1253</v>
      </c>
      <c r="D14" s="49">
        <v>3034</v>
      </c>
      <c r="E14" s="50"/>
      <c r="F14" s="48" t="s">
        <v>1542</v>
      </c>
      <c r="H14" s="40" t="s">
        <v>1922</v>
      </c>
      <c r="J14" s="40" t="s">
        <v>1922</v>
      </c>
    </row>
    <row r="15" spans="1:10" ht="15.75">
      <c r="A15" s="48">
        <v>11</v>
      </c>
      <c r="B15" s="48" t="s">
        <v>108</v>
      </c>
      <c r="C15" s="48" t="s">
        <v>1254</v>
      </c>
      <c r="D15" s="49">
        <v>2045</v>
      </c>
      <c r="E15" s="50"/>
      <c r="F15" s="48" t="s">
        <v>1542</v>
      </c>
      <c r="H15" s="40" t="s">
        <v>1922</v>
      </c>
      <c r="J15" s="40" t="s">
        <v>1922</v>
      </c>
    </row>
    <row r="16" spans="1:10" ht="15.75">
      <c r="A16" s="48">
        <v>12</v>
      </c>
      <c r="B16" s="48" t="s">
        <v>1880</v>
      </c>
      <c r="C16" s="48" t="s">
        <v>1255</v>
      </c>
      <c r="D16" s="49">
        <v>1482</v>
      </c>
      <c r="E16" s="50"/>
      <c r="F16" s="48" t="s">
        <v>1548</v>
      </c>
      <c r="H16" s="40" t="s">
        <v>1922</v>
      </c>
      <c r="J16" s="40" t="s">
        <v>1922</v>
      </c>
    </row>
    <row r="17" spans="1:10" ht="15.75">
      <c r="A17" s="48">
        <v>13</v>
      </c>
      <c r="B17" s="48" t="s">
        <v>1879</v>
      </c>
      <c r="C17" s="48" t="s">
        <v>1256</v>
      </c>
      <c r="D17" s="49">
        <v>1308</v>
      </c>
      <c r="E17" s="50"/>
      <c r="F17" s="48" t="s">
        <v>1542</v>
      </c>
      <c r="H17" s="40" t="s">
        <v>1922</v>
      </c>
      <c r="J17" s="40" t="s">
        <v>1922</v>
      </c>
    </row>
    <row r="18" spans="1:10" ht="15.75">
      <c r="A18" s="48">
        <v>14</v>
      </c>
      <c r="B18" s="48" t="s">
        <v>109</v>
      </c>
      <c r="C18" s="48" t="s">
        <v>1257</v>
      </c>
      <c r="D18" s="49">
        <v>1644</v>
      </c>
      <c r="E18" s="50"/>
      <c r="F18" s="48" t="s">
        <v>1542</v>
      </c>
      <c r="H18" s="40" t="s">
        <v>1922</v>
      </c>
      <c r="J18" s="40" t="s">
        <v>1922</v>
      </c>
    </row>
    <row r="19" spans="1:10" ht="15.75">
      <c r="A19" s="48">
        <v>15</v>
      </c>
      <c r="B19" s="48" t="s">
        <v>110</v>
      </c>
      <c r="C19" s="48" t="s">
        <v>1258</v>
      </c>
      <c r="D19" s="49">
        <v>1484</v>
      </c>
      <c r="E19" s="50"/>
      <c r="F19" s="48" t="s">
        <v>1542</v>
      </c>
      <c r="H19" s="40" t="s">
        <v>1922</v>
      </c>
      <c r="J19" s="40" t="s">
        <v>1922</v>
      </c>
    </row>
    <row r="20" spans="1:10" ht="15.75">
      <c r="A20" s="48">
        <v>16</v>
      </c>
      <c r="B20" s="48" t="s">
        <v>111</v>
      </c>
      <c r="C20" s="48" t="s">
        <v>1259</v>
      </c>
      <c r="D20" s="49">
        <v>1099</v>
      </c>
      <c r="E20" s="50"/>
      <c r="F20" s="48" t="s">
        <v>1542</v>
      </c>
      <c r="H20" s="40" t="s">
        <v>1922</v>
      </c>
      <c r="J20" s="40" t="s">
        <v>1922</v>
      </c>
    </row>
    <row r="21" spans="1:10" ht="15.75">
      <c r="A21" s="48">
        <v>17</v>
      </c>
      <c r="B21" s="48" t="s">
        <v>112</v>
      </c>
      <c r="C21" s="48" t="s">
        <v>1260</v>
      </c>
      <c r="D21" s="49">
        <v>3286</v>
      </c>
      <c r="E21" s="50"/>
      <c r="F21" s="48" t="s">
        <v>1542</v>
      </c>
      <c r="H21" s="40" t="s">
        <v>1922</v>
      </c>
      <c r="J21" s="40" t="s">
        <v>1922</v>
      </c>
    </row>
    <row r="22" spans="1:10" ht="15.75">
      <c r="A22" s="48">
        <v>18</v>
      </c>
      <c r="B22" s="48" t="s">
        <v>113</v>
      </c>
      <c r="C22" s="48" t="s">
        <v>1261</v>
      </c>
      <c r="D22" s="49">
        <v>1971</v>
      </c>
      <c r="E22" s="50"/>
      <c r="F22" s="48" t="s">
        <v>1542</v>
      </c>
      <c r="H22" s="40" t="s">
        <v>1922</v>
      </c>
      <c r="J22" s="40" t="s">
        <v>1922</v>
      </c>
    </row>
    <row r="23" spans="1:10" ht="15.75">
      <c r="A23" s="48">
        <v>19</v>
      </c>
      <c r="B23" s="48" t="s">
        <v>114</v>
      </c>
      <c r="C23" s="48" t="s">
        <v>1262</v>
      </c>
      <c r="D23" s="49">
        <v>1477</v>
      </c>
      <c r="E23" s="50"/>
      <c r="F23" s="48" t="s">
        <v>1542</v>
      </c>
      <c r="H23" s="40" t="s">
        <v>1922</v>
      </c>
      <c r="J23" s="40" t="s">
        <v>1922</v>
      </c>
    </row>
    <row r="24" spans="1:10" ht="15.75">
      <c r="A24" s="48">
        <v>20</v>
      </c>
      <c r="B24" s="48" t="s">
        <v>115</v>
      </c>
      <c r="C24" s="48" t="s">
        <v>1263</v>
      </c>
      <c r="D24" s="49">
        <v>1781</v>
      </c>
      <c r="E24" s="50"/>
      <c r="F24" s="48" t="s">
        <v>1542</v>
      </c>
      <c r="H24" s="40" t="s">
        <v>1922</v>
      </c>
      <c r="J24" s="40" t="s">
        <v>1922</v>
      </c>
    </row>
    <row r="25" spans="1:10" ht="15.75">
      <c r="A25" s="48">
        <v>21</v>
      </c>
      <c r="B25" s="48" t="s">
        <v>425</v>
      </c>
      <c r="C25" s="48" t="s">
        <v>1264</v>
      </c>
      <c r="D25" s="49">
        <v>1527</v>
      </c>
      <c r="E25" s="50"/>
      <c r="F25" s="48" t="s">
        <v>1542</v>
      </c>
      <c r="H25" s="40" t="s">
        <v>1922</v>
      </c>
      <c r="J25" s="40" t="s">
        <v>1922</v>
      </c>
    </row>
    <row r="26" spans="1:10" ht="15.75">
      <c r="A26" s="48">
        <v>22</v>
      </c>
      <c r="B26" s="48" t="s">
        <v>116</v>
      </c>
      <c r="C26" s="48" t="s">
        <v>1265</v>
      </c>
      <c r="D26" s="49">
        <v>1128</v>
      </c>
      <c r="E26" s="50"/>
      <c r="F26" s="48" t="s">
        <v>1542</v>
      </c>
      <c r="H26" s="40" t="s">
        <v>1922</v>
      </c>
      <c r="J26" s="40" t="s">
        <v>1922</v>
      </c>
    </row>
    <row r="27" spans="1:10" ht="15.75">
      <c r="A27" s="48">
        <v>23</v>
      </c>
      <c r="B27" s="48" t="s">
        <v>117</v>
      </c>
      <c r="C27" s="48" t="s">
        <v>1266</v>
      </c>
      <c r="D27" s="49">
        <v>1430</v>
      </c>
      <c r="E27" s="50"/>
      <c r="F27" s="48" t="s">
        <v>1542</v>
      </c>
      <c r="H27" s="40" t="s">
        <v>1922</v>
      </c>
      <c r="J27" s="40" t="s">
        <v>1922</v>
      </c>
    </row>
    <row r="28" spans="1:10" ht="15.75">
      <c r="A28" s="48">
        <v>24</v>
      </c>
      <c r="B28" s="48" t="s">
        <v>1878</v>
      </c>
      <c r="C28" s="48" t="s">
        <v>1267</v>
      </c>
      <c r="D28" s="49">
        <v>2256</v>
      </c>
      <c r="E28" s="50"/>
      <c r="F28" s="48" t="s">
        <v>1548</v>
      </c>
      <c r="H28" s="40" t="s">
        <v>1922</v>
      </c>
      <c r="J28" s="40" t="s">
        <v>1922</v>
      </c>
    </row>
    <row r="29" spans="1:10" ht="15.75">
      <c r="A29" s="48">
        <v>25</v>
      </c>
      <c r="B29" s="48" t="s">
        <v>118</v>
      </c>
      <c r="C29" s="48" t="s">
        <v>1268</v>
      </c>
      <c r="D29" s="49">
        <v>985</v>
      </c>
      <c r="E29" s="50"/>
      <c r="F29" s="48" t="s">
        <v>1542</v>
      </c>
      <c r="H29" s="40" t="s">
        <v>1922</v>
      </c>
      <c r="J29" s="40" t="s">
        <v>1922</v>
      </c>
    </row>
    <row r="30" spans="1:10" ht="15.75">
      <c r="A30" s="48">
        <v>26</v>
      </c>
      <c r="B30" s="48" t="s">
        <v>1877</v>
      </c>
      <c r="C30" s="48" t="s">
        <v>1269</v>
      </c>
      <c r="D30" s="49">
        <v>1662</v>
      </c>
      <c r="E30" s="50"/>
      <c r="F30" s="48" t="s">
        <v>1542</v>
      </c>
      <c r="H30" s="40" t="s">
        <v>1922</v>
      </c>
      <c r="J30" s="40" t="s">
        <v>1922</v>
      </c>
    </row>
    <row r="31" spans="1:10" ht="15.75">
      <c r="A31" s="48">
        <v>27</v>
      </c>
      <c r="B31" s="48" t="s">
        <v>119</v>
      </c>
      <c r="C31" s="48" t="s">
        <v>1270</v>
      </c>
      <c r="D31" s="49">
        <v>1885</v>
      </c>
      <c r="E31" s="50"/>
      <c r="F31" s="48" t="s">
        <v>1542</v>
      </c>
      <c r="H31" s="40" t="s">
        <v>1922</v>
      </c>
      <c r="J31" s="40" t="s">
        <v>1922</v>
      </c>
    </row>
    <row r="32" spans="1:10" ht="15.75">
      <c r="A32" s="48">
        <v>28</v>
      </c>
      <c r="B32" s="48" t="s">
        <v>58</v>
      </c>
      <c r="C32" s="48" t="s">
        <v>1271</v>
      </c>
      <c r="D32" s="49">
        <v>1546</v>
      </c>
      <c r="E32" s="50"/>
      <c r="F32" s="48" t="s">
        <v>1542</v>
      </c>
      <c r="H32" s="40" t="s">
        <v>1922</v>
      </c>
      <c r="J32" s="40" t="s">
        <v>1922</v>
      </c>
    </row>
    <row r="33" spans="1:10" ht="15.75">
      <c r="A33" s="48">
        <v>29</v>
      </c>
      <c r="B33" s="48" t="s">
        <v>120</v>
      </c>
      <c r="C33" s="48" t="s">
        <v>1272</v>
      </c>
      <c r="D33" s="49">
        <v>1618</v>
      </c>
      <c r="E33" s="50"/>
      <c r="F33" s="48" t="s">
        <v>1542</v>
      </c>
      <c r="H33" s="40" t="s">
        <v>1922</v>
      </c>
      <c r="J33" s="40" t="s">
        <v>1922</v>
      </c>
    </row>
    <row r="34" spans="1:10" ht="15.75">
      <c r="A34" s="48">
        <v>30</v>
      </c>
      <c r="B34" s="48" t="s">
        <v>121</v>
      </c>
      <c r="C34" s="48" t="s">
        <v>1273</v>
      </c>
      <c r="D34" s="49">
        <v>1365</v>
      </c>
      <c r="E34" s="50"/>
      <c r="F34" s="48" t="s">
        <v>1548</v>
      </c>
      <c r="H34" s="40" t="s">
        <v>1922</v>
      </c>
      <c r="J34" s="40" t="s">
        <v>1922</v>
      </c>
    </row>
    <row r="35" spans="1:10" ht="15.75">
      <c r="A35" s="48">
        <v>31</v>
      </c>
      <c r="B35" s="48" t="s">
        <v>122</v>
      </c>
      <c r="C35" s="48" t="s">
        <v>1274</v>
      </c>
      <c r="D35" s="49">
        <v>1304</v>
      </c>
      <c r="E35" s="50"/>
      <c r="F35" s="48" t="s">
        <v>1542</v>
      </c>
      <c r="H35" s="40" t="s">
        <v>1922</v>
      </c>
      <c r="J35" s="40" t="s">
        <v>1922</v>
      </c>
    </row>
    <row r="36" spans="1:10" ht="15.75">
      <c r="A36" s="48">
        <v>32</v>
      </c>
      <c r="B36" s="48" t="s">
        <v>123</v>
      </c>
      <c r="C36" s="48" t="s">
        <v>1275</v>
      </c>
      <c r="D36" s="49">
        <v>1756</v>
      </c>
      <c r="E36" s="50"/>
      <c r="F36" s="48" t="s">
        <v>1542</v>
      </c>
      <c r="H36" s="40" t="s">
        <v>1922</v>
      </c>
      <c r="J36" s="40" t="s">
        <v>1922</v>
      </c>
    </row>
    <row r="37" spans="1:10" ht="15.75">
      <c r="A37" s="48">
        <v>33</v>
      </c>
      <c r="B37" s="48" t="s">
        <v>124</v>
      </c>
      <c r="C37" s="48" t="s">
        <v>1276</v>
      </c>
      <c r="D37" s="49">
        <v>2346</v>
      </c>
      <c r="E37" s="50"/>
      <c r="F37" s="48" t="s">
        <v>1542</v>
      </c>
      <c r="H37" s="40" t="s">
        <v>1922</v>
      </c>
      <c r="J37" s="40" t="s">
        <v>1922</v>
      </c>
    </row>
    <row r="38" spans="1:10" ht="15.75">
      <c r="A38" s="48">
        <v>34</v>
      </c>
      <c r="B38" s="48" t="s">
        <v>125</v>
      </c>
      <c r="C38" s="48" t="s">
        <v>1277</v>
      </c>
      <c r="D38" s="49">
        <v>1539</v>
      </c>
      <c r="E38" s="50"/>
      <c r="F38" s="48" t="s">
        <v>1542</v>
      </c>
      <c r="H38" s="40" t="s">
        <v>1922</v>
      </c>
      <c r="J38" s="40" t="s">
        <v>1922</v>
      </c>
    </row>
    <row r="39" spans="1:10" ht="15.75">
      <c r="A39" s="48">
        <v>35</v>
      </c>
      <c r="B39" s="48" t="s">
        <v>1876</v>
      </c>
      <c r="C39" s="48" t="s">
        <v>1278</v>
      </c>
      <c r="D39" s="49">
        <v>1325</v>
      </c>
      <c r="E39" s="50"/>
      <c r="F39" s="48" t="s">
        <v>1548</v>
      </c>
      <c r="H39" s="40" t="s">
        <v>1922</v>
      </c>
      <c r="J39" s="40" t="s">
        <v>1922</v>
      </c>
    </row>
    <row r="40" spans="1:10" ht="15.75">
      <c r="A40" s="48">
        <v>36</v>
      </c>
      <c r="B40" s="48" t="s">
        <v>1875</v>
      </c>
      <c r="C40" s="48" t="s">
        <v>1279</v>
      </c>
      <c r="D40" s="49">
        <v>1850</v>
      </c>
      <c r="E40" s="50"/>
      <c r="F40" s="48" t="s">
        <v>1542</v>
      </c>
      <c r="H40" s="40" t="s">
        <v>1922</v>
      </c>
      <c r="J40" s="40" t="s">
        <v>1922</v>
      </c>
    </row>
    <row r="41" spans="1:10" ht="15.75">
      <c r="A41" s="48">
        <v>37</v>
      </c>
      <c r="B41" s="48" t="s">
        <v>1874</v>
      </c>
      <c r="C41" s="48" t="s">
        <v>1280</v>
      </c>
      <c r="D41" s="49">
        <v>2523</v>
      </c>
      <c r="E41" s="50"/>
      <c r="F41" s="48" t="s">
        <v>1548</v>
      </c>
      <c r="H41" s="40" t="s">
        <v>1922</v>
      </c>
      <c r="J41" s="40" t="s">
        <v>1922</v>
      </c>
    </row>
    <row r="42" spans="1:10" ht="15.75">
      <c r="A42" s="48">
        <v>38</v>
      </c>
      <c r="B42" s="48" t="s">
        <v>126</v>
      </c>
      <c r="C42" s="48" t="s">
        <v>1281</v>
      </c>
      <c r="D42" s="49">
        <v>1961</v>
      </c>
      <c r="E42" s="50"/>
      <c r="F42" s="48" t="s">
        <v>1542</v>
      </c>
      <c r="H42" s="40" t="s">
        <v>1922</v>
      </c>
      <c r="J42" s="40" t="s">
        <v>1922</v>
      </c>
    </row>
    <row r="43" spans="1:10" ht="15.75">
      <c r="A43" s="48">
        <v>39</v>
      </c>
      <c r="B43" s="48" t="s">
        <v>127</v>
      </c>
      <c r="C43" s="48" t="s">
        <v>1282</v>
      </c>
      <c r="D43" s="49">
        <v>2249</v>
      </c>
      <c r="E43" s="50"/>
      <c r="F43" s="48" t="s">
        <v>1542</v>
      </c>
      <c r="H43" s="40" t="s">
        <v>1922</v>
      </c>
      <c r="J43" s="40" t="s">
        <v>1922</v>
      </c>
    </row>
    <row r="44" spans="1:10" ht="15.75">
      <c r="A44" s="48">
        <v>40</v>
      </c>
      <c r="B44" s="48" t="s">
        <v>128</v>
      </c>
      <c r="C44" s="48" t="s">
        <v>1283</v>
      </c>
      <c r="D44" s="49">
        <v>1930</v>
      </c>
      <c r="E44" s="50"/>
      <c r="F44" s="48" t="s">
        <v>1542</v>
      </c>
      <c r="H44" s="40" t="s">
        <v>1922</v>
      </c>
      <c r="J44" s="40" t="s">
        <v>1922</v>
      </c>
    </row>
    <row r="45" spans="1:10" ht="15.75">
      <c r="A45" s="48">
        <v>41</v>
      </c>
      <c r="B45" s="48" t="s">
        <v>129</v>
      </c>
      <c r="C45" s="48" t="s">
        <v>1284</v>
      </c>
      <c r="D45" s="49">
        <v>1456</v>
      </c>
      <c r="E45" s="50"/>
      <c r="F45" s="48" t="s">
        <v>1548</v>
      </c>
      <c r="H45" s="40" t="s">
        <v>1922</v>
      </c>
      <c r="J45" s="40" t="s">
        <v>1922</v>
      </c>
    </row>
    <row r="46" spans="1:10" ht="15.75">
      <c r="A46" s="48">
        <v>42</v>
      </c>
      <c r="B46" s="48" t="s">
        <v>1873</v>
      </c>
      <c r="C46" s="48" t="s">
        <v>1285</v>
      </c>
      <c r="D46" s="49">
        <v>1701</v>
      </c>
      <c r="E46" s="50"/>
      <c r="F46" s="48" t="s">
        <v>1542</v>
      </c>
      <c r="H46" s="40" t="s">
        <v>1922</v>
      </c>
      <c r="J46" s="40" t="s">
        <v>1922</v>
      </c>
    </row>
    <row r="47" ht="15.75">
      <c r="D47" s="50"/>
    </row>
    <row r="48" spans="1:6" ht="15.75">
      <c r="A48" s="48"/>
      <c r="B48" s="40" t="s">
        <v>1872</v>
      </c>
      <c r="D48" s="49">
        <f>SUM(D5:D46)</f>
        <v>72681</v>
      </c>
      <c r="E48" s="50"/>
      <c r="F48" s="48"/>
    </row>
    <row r="49" spans="1:6" ht="15.75">
      <c r="A49" s="48"/>
      <c r="D49" s="49"/>
      <c r="E49" s="50"/>
      <c r="F49" s="48"/>
    </row>
    <row r="51" ht="15.75">
      <c r="A51" s="48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</sheetData>
  <sheetProtection/>
  <autoFilter ref="F1:F56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1">
      <selection activeCell="P32" sqref="P32"/>
    </sheetView>
  </sheetViews>
  <sheetFormatPr defaultColWidth="8.796875" defaultRowHeight="15"/>
  <cols>
    <col min="1" max="1" width="2.7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2.3984375" style="40" customWidth="1"/>
    <col min="7" max="16384" width="8.796875" style="40" customWidth="1"/>
  </cols>
  <sheetData>
    <row r="1" s="51" customFormat="1" ht="15.75">
      <c r="A1" s="52" t="s">
        <v>448</v>
      </c>
    </row>
    <row r="2" spans="2:10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J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49">
        <f>SUM(D6:D47)</f>
        <v>107830</v>
      </c>
      <c r="E4" s="50"/>
      <c r="H4" s="51"/>
    </row>
    <row r="5" spans="4:8" ht="15.75">
      <c r="D5" s="49"/>
      <c r="E5" s="50"/>
      <c r="H5" s="51"/>
    </row>
    <row r="6" spans="1:10" ht="15.75">
      <c r="A6" s="48" t="s">
        <v>1574</v>
      </c>
      <c r="B6" s="48" t="s">
        <v>449</v>
      </c>
      <c r="C6" s="48" t="s">
        <v>746</v>
      </c>
      <c r="D6" s="49">
        <v>4048</v>
      </c>
      <c r="E6" s="50"/>
      <c r="F6" s="48" t="s">
        <v>1503</v>
      </c>
      <c r="H6" s="40" t="s">
        <v>1904</v>
      </c>
      <c r="J6" s="40" t="s">
        <v>1904</v>
      </c>
    </row>
    <row r="7" spans="1:10" ht="15.75">
      <c r="A7" s="48" t="s">
        <v>1611</v>
      </c>
      <c r="B7" s="48" t="s">
        <v>450</v>
      </c>
      <c r="C7" s="48" t="s">
        <v>747</v>
      </c>
      <c r="D7" s="49">
        <v>1712</v>
      </c>
      <c r="E7" s="50"/>
      <c r="F7" s="48" t="s">
        <v>1546</v>
      </c>
      <c r="H7" s="40" t="s">
        <v>1924</v>
      </c>
      <c r="J7" s="40" t="s">
        <v>1924</v>
      </c>
    </row>
    <row r="8" spans="1:10" ht="15.75">
      <c r="A8" s="48" t="s">
        <v>1613</v>
      </c>
      <c r="B8" s="48" t="s">
        <v>451</v>
      </c>
      <c r="C8" s="48" t="s">
        <v>748</v>
      </c>
      <c r="D8" s="49">
        <v>2023</v>
      </c>
      <c r="E8" s="50"/>
      <c r="F8" s="48" t="s">
        <v>1546</v>
      </c>
      <c r="H8" s="40" t="s">
        <v>1923</v>
      </c>
      <c r="J8" s="40" t="s">
        <v>1967</v>
      </c>
    </row>
    <row r="9" spans="1:10" ht="15.75">
      <c r="A9" s="48" t="s">
        <v>1615</v>
      </c>
      <c r="B9" s="48" t="s">
        <v>452</v>
      </c>
      <c r="C9" s="48" t="s">
        <v>749</v>
      </c>
      <c r="D9" s="49">
        <v>5383</v>
      </c>
      <c r="E9" s="50"/>
      <c r="F9" s="48" t="s">
        <v>1503</v>
      </c>
      <c r="H9" s="40" t="s">
        <v>1904</v>
      </c>
      <c r="J9" s="40" t="s">
        <v>1904</v>
      </c>
    </row>
    <row r="10" spans="1:10" ht="15.75">
      <c r="A10" s="48" t="s">
        <v>1617</v>
      </c>
      <c r="B10" s="48" t="s">
        <v>453</v>
      </c>
      <c r="C10" s="48" t="s">
        <v>750</v>
      </c>
      <c r="D10" s="49">
        <v>1491</v>
      </c>
      <c r="E10" s="50"/>
      <c r="F10" s="48" t="s">
        <v>1546</v>
      </c>
      <c r="H10" s="40" t="s">
        <v>1924</v>
      </c>
      <c r="J10" s="40" t="s">
        <v>1924</v>
      </c>
    </row>
    <row r="11" spans="1:10" ht="15.75">
      <c r="A11" s="48" t="s">
        <v>1619</v>
      </c>
      <c r="B11" s="48" t="s">
        <v>454</v>
      </c>
      <c r="C11" s="48" t="s">
        <v>751</v>
      </c>
      <c r="D11" s="49">
        <v>2148</v>
      </c>
      <c r="E11" s="50"/>
      <c r="F11" s="48" t="s">
        <v>1503</v>
      </c>
      <c r="H11" s="40" t="s">
        <v>1904</v>
      </c>
      <c r="J11" s="40" t="s">
        <v>1904</v>
      </c>
    </row>
    <row r="12" spans="1:10" ht="15.75">
      <c r="A12" s="48" t="s">
        <v>1576</v>
      </c>
      <c r="B12" s="48" t="s">
        <v>455</v>
      </c>
      <c r="C12" s="48" t="s">
        <v>752</v>
      </c>
      <c r="D12" s="49">
        <v>2033</v>
      </c>
      <c r="E12" s="50"/>
      <c r="F12" s="48" t="s">
        <v>1503</v>
      </c>
      <c r="H12" s="40" t="s">
        <v>1904</v>
      </c>
      <c r="J12" s="40" t="s">
        <v>1904</v>
      </c>
    </row>
    <row r="13" spans="1:10" ht="15.75">
      <c r="A13" s="48" t="s">
        <v>1621</v>
      </c>
      <c r="B13" s="48" t="s">
        <v>456</v>
      </c>
      <c r="C13" s="48" t="s">
        <v>753</v>
      </c>
      <c r="D13" s="49">
        <v>5220</v>
      </c>
      <c r="E13" s="50"/>
      <c r="F13" s="48" t="s">
        <v>1503</v>
      </c>
      <c r="H13" s="40" t="s">
        <v>1904</v>
      </c>
      <c r="J13" s="40" t="s">
        <v>1904</v>
      </c>
    </row>
    <row r="14" spans="1:10" ht="15.75">
      <c r="A14" s="48" t="s">
        <v>1623</v>
      </c>
      <c r="B14" s="48" t="s">
        <v>457</v>
      </c>
      <c r="C14" s="48" t="s">
        <v>754</v>
      </c>
      <c r="D14" s="49">
        <v>1787</v>
      </c>
      <c r="E14" s="50"/>
      <c r="F14" s="48" t="s">
        <v>1546</v>
      </c>
      <c r="H14" s="40" t="s">
        <v>1924</v>
      </c>
      <c r="J14" s="40" t="s">
        <v>1924</v>
      </c>
    </row>
    <row r="15" spans="1:10" ht="15.75">
      <c r="A15" s="48" t="s">
        <v>1624</v>
      </c>
      <c r="B15" s="48" t="s">
        <v>458</v>
      </c>
      <c r="C15" s="48" t="s">
        <v>755</v>
      </c>
      <c r="D15" s="49">
        <v>4547</v>
      </c>
      <c r="E15" s="50"/>
      <c r="F15" s="48" t="s">
        <v>1546</v>
      </c>
      <c r="H15" s="40" t="s">
        <v>1924</v>
      </c>
      <c r="J15" s="40" t="s">
        <v>1924</v>
      </c>
    </row>
    <row r="16" spans="1:10" ht="15.75">
      <c r="A16" s="48" t="s">
        <v>1626</v>
      </c>
      <c r="B16" s="48" t="s">
        <v>459</v>
      </c>
      <c r="C16" s="48" t="s">
        <v>756</v>
      </c>
      <c r="D16" s="49">
        <v>1365</v>
      </c>
      <c r="E16" s="50"/>
      <c r="F16" s="48" t="s">
        <v>1546</v>
      </c>
      <c r="H16" s="40" t="s">
        <v>1924</v>
      </c>
      <c r="J16" s="40" t="s">
        <v>1924</v>
      </c>
    </row>
    <row r="17" spans="1:10" ht="15.75">
      <c r="A17" s="48" t="s">
        <v>1578</v>
      </c>
      <c r="B17" s="48" t="s">
        <v>460</v>
      </c>
      <c r="C17" s="48" t="s">
        <v>757</v>
      </c>
      <c r="D17" s="49">
        <v>3107</v>
      </c>
      <c r="E17" s="50"/>
      <c r="F17" s="48" t="s">
        <v>1546</v>
      </c>
      <c r="H17" s="40" t="s">
        <v>1924</v>
      </c>
      <c r="J17" s="40" t="s">
        <v>1924</v>
      </c>
    </row>
    <row r="18" spans="1:10" ht="15.75">
      <c r="A18" s="48" t="s">
        <v>1629</v>
      </c>
      <c r="B18" s="48" t="s">
        <v>461</v>
      </c>
      <c r="C18" s="48" t="s">
        <v>758</v>
      </c>
      <c r="D18" s="49">
        <v>2892</v>
      </c>
      <c r="E18" s="50"/>
      <c r="F18" s="48" t="s">
        <v>1503</v>
      </c>
      <c r="H18" s="40" t="s">
        <v>1924</v>
      </c>
      <c r="J18" s="40" t="s">
        <v>1904</v>
      </c>
    </row>
    <row r="19" spans="1:10" ht="15.75">
      <c r="A19" s="48" t="s">
        <v>1579</v>
      </c>
      <c r="B19" s="48" t="s">
        <v>462</v>
      </c>
      <c r="C19" s="48" t="s">
        <v>759</v>
      </c>
      <c r="D19" s="49">
        <v>1811</v>
      </c>
      <c r="E19" s="50"/>
      <c r="F19" s="48" t="s">
        <v>1503</v>
      </c>
      <c r="H19" s="40" t="s">
        <v>1924</v>
      </c>
      <c r="J19" s="40" t="s">
        <v>1904</v>
      </c>
    </row>
    <row r="20" spans="1:10" ht="15.75">
      <c r="A20" s="48" t="s">
        <v>1632</v>
      </c>
      <c r="B20" s="48" t="s">
        <v>463</v>
      </c>
      <c r="C20" s="48" t="s">
        <v>760</v>
      </c>
      <c r="D20" s="49">
        <v>3587</v>
      </c>
      <c r="E20" s="50"/>
      <c r="F20" s="48" t="s">
        <v>1503</v>
      </c>
      <c r="H20" s="40" t="s">
        <v>1924</v>
      </c>
      <c r="J20" s="40" t="s">
        <v>1904</v>
      </c>
    </row>
    <row r="21" spans="1:10" ht="15.75">
      <c r="A21" s="48" t="s">
        <v>1581</v>
      </c>
      <c r="B21" s="48" t="s">
        <v>464</v>
      </c>
      <c r="C21" s="48" t="s">
        <v>761</v>
      </c>
      <c r="D21" s="49">
        <v>1508</v>
      </c>
      <c r="E21" s="50"/>
      <c r="F21" s="48" t="s">
        <v>1546</v>
      </c>
      <c r="H21" s="40" t="s">
        <v>1924</v>
      </c>
      <c r="J21" s="40" t="s">
        <v>1924</v>
      </c>
    </row>
    <row r="22" spans="1:10" ht="15.75">
      <c r="A22" s="48" t="s">
        <v>1583</v>
      </c>
      <c r="B22" s="48" t="s">
        <v>465</v>
      </c>
      <c r="C22" s="48" t="s">
        <v>762</v>
      </c>
      <c r="D22" s="49">
        <v>921</v>
      </c>
      <c r="E22" s="50"/>
      <c r="F22" s="48" t="s">
        <v>1546</v>
      </c>
      <c r="H22" s="40" t="s">
        <v>1923</v>
      </c>
      <c r="J22" s="40" t="s">
        <v>1967</v>
      </c>
    </row>
    <row r="23" spans="1:10" ht="15.75">
      <c r="A23" s="48" t="s">
        <v>1634</v>
      </c>
      <c r="B23" s="48" t="s">
        <v>322</v>
      </c>
      <c r="C23" s="48" t="s">
        <v>763</v>
      </c>
      <c r="D23" s="49">
        <v>2011</v>
      </c>
      <c r="E23" s="50"/>
      <c r="F23" s="48" t="s">
        <v>1503</v>
      </c>
      <c r="H23" s="40" t="s">
        <v>1904</v>
      </c>
      <c r="J23" s="40" t="s">
        <v>1904</v>
      </c>
    </row>
    <row r="24" spans="1:10" ht="15.75">
      <c r="A24" s="48" t="s">
        <v>1636</v>
      </c>
      <c r="B24" s="48" t="s">
        <v>466</v>
      </c>
      <c r="C24" s="48" t="s">
        <v>764</v>
      </c>
      <c r="D24" s="49">
        <v>2447</v>
      </c>
      <c r="E24" s="50"/>
      <c r="F24" s="48" t="s">
        <v>1546</v>
      </c>
      <c r="H24" s="40" t="s">
        <v>1924</v>
      </c>
      <c r="J24" s="40" t="s">
        <v>1924</v>
      </c>
    </row>
    <row r="25" spans="1:10" ht="15.75">
      <c r="A25" s="48" t="s">
        <v>1585</v>
      </c>
      <c r="B25" s="48" t="s">
        <v>467</v>
      </c>
      <c r="C25" s="48" t="s">
        <v>765</v>
      </c>
      <c r="D25" s="49">
        <v>792</v>
      </c>
      <c r="E25" s="50"/>
      <c r="F25" s="48" t="s">
        <v>1503</v>
      </c>
      <c r="H25" s="40" t="s">
        <v>1904</v>
      </c>
      <c r="J25" s="40" t="s">
        <v>1904</v>
      </c>
    </row>
    <row r="26" spans="1:10" ht="15.75">
      <c r="A26" s="48" t="s">
        <v>1587</v>
      </c>
      <c r="B26" s="48" t="s">
        <v>468</v>
      </c>
      <c r="C26" s="48" t="s">
        <v>766</v>
      </c>
      <c r="D26" s="49">
        <v>2577</v>
      </c>
      <c r="E26" s="50"/>
      <c r="F26" s="48" t="s">
        <v>1546</v>
      </c>
      <c r="H26" s="40" t="s">
        <v>1924</v>
      </c>
      <c r="J26" s="40" t="s">
        <v>1924</v>
      </c>
    </row>
    <row r="27" spans="1:10" ht="15.75">
      <c r="A27" s="48" t="s">
        <v>1589</v>
      </c>
      <c r="B27" s="48" t="s">
        <v>469</v>
      </c>
      <c r="C27" s="48" t="s">
        <v>767</v>
      </c>
      <c r="D27" s="49">
        <v>1514</v>
      </c>
      <c r="E27" s="50"/>
      <c r="F27" s="48" t="s">
        <v>1546</v>
      </c>
      <c r="H27" s="40" t="s">
        <v>1923</v>
      </c>
      <c r="J27" s="40" t="s">
        <v>1967</v>
      </c>
    </row>
    <row r="28" spans="1:10" ht="15.75">
      <c r="A28" s="48" t="s">
        <v>1590</v>
      </c>
      <c r="B28" s="48" t="s">
        <v>470</v>
      </c>
      <c r="C28" s="48" t="s">
        <v>768</v>
      </c>
      <c r="D28" s="49">
        <v>2220</v>
      </c>
      <c r="E28" s="50"/>
      <c r="F28" s="48" t="s">
        <v>1546</v>
      </c>
      <c r="H28" s="40" t="s">
        <v>1923</v>
      </c>
      <c r="J28" s="40" t="s">
        <v>1967</v>
      </c>
    </row>
    <row r="29" spans="1:10" ht="15.75">
      <c r="A29" s="48" t="s">
        <v>1592</v>
      </c>
      <c r="B29" s="48" t="s">
        <v>471</v>
      </c>
      <c r="C29" s="48" t="s">
        <v>769</v>
      </c>
      <c r="D29" s="49">
        <v>879</v>
      </c>
      <c r="E29" s="50"/>
      <c r="F29" s="48" t="s">
        <v>1503</v>
      </c>
      <c r="H29" s="40" t="s">
        <v>1904</v>
      </c>
      <c r="J29" s="40" t="s">
        <v>1904</v>
      </c>
    </row>
    <row r="30" spans="1:10" ht="15.75">
      <c r="A30" s="48" t="s">
        <v>1594</v>
      </c>
      <c r="B30" s="48" t="s">
        <v>472</v>
      </c>
      <c r="C30" s="48" t="s">
        <v>770</v>
      </c>
      <c r="D30" s="49">
        <v>1040</v>
      </c>
      <c r="E30" s="50"/>
      <c r="F30" s="48" t="s">
        <v>1546</v>
      </c>
      <c r="H30" s="40" t="s">
        <v>1923</v>
      </c>
      <c r="J30" s="40" t="s">
        <v>1967</v>
      </c>
    </row>
    <row r="31" spans="1:10" ht="15.75">
      <c r="A31" s="48" t="s">
        <v>1640</v>
      </c>
      <c r="B31" s="48" t="s">
        <v>473</v>
      </c>
      <c r="C31" s="48" t="s">
        <v>771</v>
      </c>
      <c r="D31" s="49">
        <v>2309</v>
      </c>
      <c r="E31" s="50"/>
      <c r="F31" s="48" t="s">
        <v>1503</v>
      </c>
      <c r="H31" s="40" t="s">
        <v>1904</v>
      </c>
      <c r="J31" s="40" t="s">
        <v>1904</v>
      </c>
    </row>
    <row r="32" spans="1:10" ht="15.75">
      <c r="A32" s="48" t="s">
        <v>1596</v>
      </c>
      <c r="B32" s="48" t="s">
        <v>474</v>
      </c>
      <c r="C32" s="48" t="s">
        <v>772</v>
      </c>
      <c r="D32" s="49">
        <v>4468</v>
      </c>
      <c r="E32" s="50"/>
      <c r="F32" s="48" t="s">
        <v>1546</v>
      </c>
      <c r="H32" s="40" t="s">
        <v>1924</v>
      </c>
      <c r="J32" s="40" t="s">
        <v>1924</v>
      </c>
    </row>
    <row r="33" spans="1:10" ht="15.75">
      <c r="A33" s="48" t="s">
        <v>1643</v>
      </c>
      <c r="B33" s="48" t="s">
        <v>475</v>
      </c>
      <c r="C33" s="48" t="s">
        <v>773</v>
      </c>
      <c r="D33" s="49">
        <v>2931</v>
      </c>
      <c r="E33" s="50"/>
      <c r="F33" s="48" t="s">
        <v>1546</v>
      </c>
      <c r="H33" s="40" t="s">
        <v>1924</v>
      </c>
      <c r="J33" s="40" t="s">
        <v>1924</v>
      </c>
    </row>
    <row r="34" spans="1:10" ht="15.75">
      <c r="A34" s="48" t="s">
        <v>1645</v>
      </c>
      <c r="B34" s="48" t="s">
        <v>476</v>
      </c>
      <c r="C34" s="48" t="s">
        <v>774</v>
      </c>
      <c r="D34" s="49">
        <v>3694</v>
      </c>
      <c r="E34" s="50"/>
      <c r="F34" s="48" t="s">
        <v>1546</v>
      </c>
      <c r="H34" s="40" t="s">
        <v>1924</v>
      </c>
      <c r="J34" s="40" t="s">
        <v>1924</v>
      </c>
    </row>
    <row r="35" spans="1:10" ht="15.75">
      <c r="A35" s="48" t="s">
        <v>1647</v>
      </c>
      <c r="B35" s="48" t="s">
        <v>477</v>
      </c>
      <c r="C35" s="48" t="s">
        <v>775</v>
      </c>
      <c r="D35" s="49">
        <v>935</v>
      </c>
      <c r="E35" s="50"/>
      <c r="F35" s="48" t="s">
        <v>1546</v>
      </c>
      <c r="H35" s="40" t="s">
        <v>1924</v>
      </c>
      <c r="J35" s="40" t="s">
        <v>1924</v>
      </c>
    </row>
    <row r="36" spans="1:10" ht="15.75">
      <c r="A36" s="48" t="s">
        <v>1649</v>
      </c>
      <c r="B36" s="48" t="s">
        <v>478</v>
      </c>
      <c r="C36" s="48" t="s">
        <v>776</v>
      </c>
      <c r="D36" s="49">
        <v>936</v>
      </c>
      <c r="E36" s="50"/>
      <c r="F36" s="48" t="s">
        <v>1546</v>
      </c>
      <c r="H36" s="40" t="s">
        <v>1924</v>
      </c>
      <c r="J36" s="40" t="s">
        <v>1924</v>
      </c>
    </row>
    <row r="37" spans="1:10" ht="15.75">
      <c r="A37" s="48" t="s">
        <v>1651</v>
      </c>
      <c r="B37" s="48" t="s">
        <v>479</v>
      </c>
      <c r="C37" s="48" t="s">
        <v>777</v>
      </c>
      <c r="D37" s="49">
        <v>4283</v>
      </c>
      <c r="E37" s="50"/>
      <c r="F37" s="48" t="s">
        <v>1546</v>
      </c>
      <c r="H37" s="40" t="s">
        <v>1923</v>
      </c>
      <c r="J37" s="40" t="s">
        <v>1967</v>
      </c>
    </row>
    <row r="38" spans="1:10" ht="15.75">
      <c r="A38" s="48" t="s">
        <v>1598</v>
      </c>
      <c r="B38" s="48" t="s">
        <v>480</v>
      </c>
      <c r="C38" s="48" t="s">
        <v>778</v>
      </c>
      <c r="D38" s="49">
        <v>4342</v>
      </c>
      <c r="E38" s="50"/>
      <c r="F38" s="48" t="s">
        <v>1503</v>
      </c>
      <c r="H38" s="40" t="s">
        <v>1904</v>
      </c>
      <c r="J38" s="40" t="s">
        <v>1904</v>
      </c>
    </row>
    <row r="39" spans="1:10" ht="15.75">
      <c r="A39" s="48" t="s">
        <v>1600</v>
      </c>
      <c r="B39" s="48" t="s">
        <v>481</v>
      </c>
      <c r="C39" s="48" t="s">
        <v>779</v>
      </c>
      <c r="D39" s="49">
        <v>2387</v>
      </c>
      <c r="E39" s="50"/>
      <c r="F39" s="48" t="s">
        <v>1546</v>
      </c>
      <c r="H39" s="40" t="s">
        <v>1924</v>
      </c>
      <c r="J39" s="40" t="s">
        <v>1924</v>
      </c>
    </row>
    <row r="40" spans="1:10" ht="15.75">
      <c r="A40" s="48" t="s">
        <v>1602</v>
      </c>
      <c r="B40" s="48" t="s">
        <v>1603</v>
      </c>
      <c r="C40" s="48" t="s">
        <v>780</v>
      </c>
      <c r="D40" s="49">
        <v>1997</v>
      </c>
      <c r="E40" s="50"/>
      <c r="F40" s="48" t="s">
        <v>1546</v>
      </c>
      <c r="H40" s="40" t="s">
        <v>1923</v>
      </c>
      <c r="J40" s="40" t="s">
        <v>1967</v>
      </c>
    </row>
    <row r="41" spans="1:10" ht="15.75">
      <c r="A41" s="48" t="s">
        <v>1604</v>
      </c>
      <c r="B41" s="48" t="s">
        <v>482</v>
      </c>
      <c r="C41" s="48" t="s">
        <v>781</v>
      </c>
      <c r="D41" s="49">
        <v>5038</v>
      </c>
      <c r="E41" s="50"/>
      <c r="F41" s="48" t="s">
        <v>1503</v>
      </c>
      <c r="H41" s="40" t="s">
        <v>1904</v>
      </c>
      <c r="J41" s="40" t="s">
        <v>1904</v>
      </c>
    </row>
    <row r="42" spans="1:10" ht="15.75">
      <c r="A42" s="48" t="s">
        <v>1688</v>
      </c>
      <c r="B42" s="48" t="s">
        <v>483</v>
      </c>
      <c r="C42" s="48" t="s">
        <v>782</v>
      </c>
      <c r="D42" s="49">
        <v>4917</v>
      </c>
      <c r="E42" s="50"/>
      <c r="F42" s="48" t="s">
        <v>1503</v>
      </c>
      <c r="H42" s="40" t="s">
        <v>1904</v>
      </c>
      <c r="J42" s="40" t="s">
        <v>1904</v>
      </c>
    </row>
    <row r="43" spans="1:10" ht="15.75">
      <c r="A43" s="48" t="s">
        <v>1689</v>
      </c>
      <c r="B43" s="48" t="s">
        <v>484</v>
      </c>
      <c r="C43" s="48" t="s">
        <v>783</v>
      </c>
      <c r="D43" s="49">
        <v>1554</v>
      </c>
      <c r="E43" s="50"/>
      <c r="F43" s="48" t="s">
        <v>1546</v>
      </c>
      <c r="H43" s="40" t="s">
        <v>1924</v>
      </c>
      <c r="J43" s="40" t="s">
        <v>1924</v>
      </c>
    </row>
    <row r="44" spans="1:10" ht="15.75">
      <c r="A44" s="48" t="s">
        <v>1606</v>
      </c>
      <c r="B44" s="48" t="s">
        <v>164</v>
      </c>
      <c r="C44" s="48" t="s">
        <v>784</v>
      </c>
      <c r="D44" s="49">
        <v>3643</v>
      </c>
      <c r="E44" s="50"/>
      <c r="F44" s="48" t="s">
        <v>1503</v>
      </c>
      <c r="H44" s="40" t="s">
        <v>1904</v>
      </c>
      <c r="J44" s="40" t="s">
        <v>1904</v>
      </c>
    </row>
    <row r="45" spans="1:10" ht="15.75">
      <c r="A45" s="48" t="s">
        <v>1691</v>
      </c>
      <c r="B45" s="48" t="s">
        <v>485</v>
      </c>
      <c r="C45" s="48" t="s">
        <v>785</v>
      </c>
      <c r="D45" s="49">
        <v>2072</v>
      </c>
      <c r="E45" s="50"/>
      <c r="F45" s="48" t="s">
        <v>1546</v>
      </c>
      <c r="H45" s="40" t="s">
        <v>1924</v>
      </c>
      <c r="J45" s="40" t="s">
        <v>1924</v>
      </c>
    </row>
    <row r="46" spans="1:10" ht="15.75">
      <c r="A46" s="48" t="s">
        <v>1692</v>
      </c>
      <c r="B46" s="48" t="s">
        <v>1885</v>
      </c>
      <c r="C46" s="48" t="s">
        <v>786</v>
      </c>
      <c r="D46" s="49">
        <v>1092</v>
      </c>
      <c r="E46" s="50"/>
      <c r="F46" s="48" t="s">
        <v>1546</v>
      </c>
      <c r="H46" s="40" t="s">
        <v>1923</v>
      </c>
      <c r="J46" s="40" t="s">
        <v>1967</v>
      </c>
    </row>
    <row r="47" spans="1:10" ht="15.75">
      <c r="A47" s="48" t="s">
        <v>1694</v>
      </c>
      <c r="B47" s="48" t="s">
        <v>486</v>
      </c>
      <c r="C47" s="48" t="s">
        <v>787</v>
      </c>
      <c r="D47" s="49">
        <v>2169</v>
      </c>
      <c r="E47" s="50"/>
      <c r="F47" s="48" t="s">
        <v>1546</v>
      </c>
      <c r="H47" s="40" t="s">
        <v>1923</v>
      </c>
      <c r="J47" s="40" t="s">
        <v>1967</v>
      </c>
    </row>
    <row r="49" spans="1:6" ht="15.75">
      <c r="A49" s="48"/>
      <c r="B49" s="40" t="s">
        <v>1952</v>
      </c>
      <c r="D49" s="49">
        <f>D7+D10+D14+D15+D16+D17+D21+D24+D26+D32+D33+D34+D35+D36+D39+D43+D45</f>
        <v>39518</v>
      </c>
      <c r="E49" s="50"/>
      <c r="F49" s="48"/>
    </row>
    <row r="50" spans="1:6" ht="15.75">
      <c r="A50" s="48"/>
      <c r="B50" s="40" t="s">
        <v>1827</v>
      </c>
      <c r="D50" s="49">
        <f>D44+D42+D41+D38+D31+D29+D25+D23+D13+D12+D11+D9+D6+D18+D19+D20</f>
        <v>51053</v>
      </c>
      <c r="E50" s="50"/>
      <c r="F50" s="48"/>
    </row>
    <row r="51" spans="2:7" ht="15.75">
      <c r="B51" s="40" t="s">
        <v>1947</v>
      </c>
      <c r="D51" s="49">
        <f>D47+D46+D40+D37+D30+D28+D27+D22+D8</f>
        <v>17259</v>
      </c>
      <c r="G51" s="49"/>
    </row>
    <row r="52" ht="15.75">
      <c r="A52" s="48"/>
    </row>
    <row r="53" ht="15.75">
      <c r="A53" s="48"/>
    </row>
    <row r="54" ht="15.75">
      <c r="A54" s="48"/>
    </row>
  </sheetData>
  <sheetProtection/>
  <autoFilter ref="F1:F54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15" sqref="M15"/>
    </sheetView>
  </sheetViews>
  <sheetFormatPr defaultColWidth="8.796875" defaultRowHeight="15"/>
  <cols>
    <col min="1" max="1" width="2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4.09765625" style="40" customWidth="1"/>
    <col min="7" max="16384" width="8.796875" style="40" customWidth="1"/>
  </cols>
  <sheetData>
    <row r="1" s="51" customFormat="1" ht="15.75">
      <c r="A1" s="52" t="s">
        <v>130</v>
      </c>
    </row>
    <row r="2" spans="2:10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J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49">
        <f>SUM(D6:D25)</f>
        <v>112490</v>
      </c>
      <c r="E4" s="50"/>
      <c r="F4" s="48" t="s">
        <v>1608</v>
      </c>
      <c r="H4" s="51"/>
    </row>
    <row r="5" spans="4:8" ht="15.75">
      <c r="D5" s="49"/>
      <c r="E5" s="50"/>
      <c r="F5" s="48"/>
      <c r="H5" s="51"/>
    </row>
    <row r="6" spans="1:10" ht="15.75">
      <c r="A6" s="48" t="s">
        <v>1574</v>
      </c>
      <c r="B6" s="48" t="s">
        <v>131</v>
      </c>
      <c r="C6" s="48" t="s">
        <v>726</v>
      </c>
      <c r="D6" s="49">
        <v>7088</v>
      </c>
      <c r="E6" s="50"/>
      <c r="F6" s="48" t="s">
        <v>1550</v>
      </c>
      <c r="H6" s="40" t="s">
        <v>1906</v>
      </c>
      <c r="J6" s="40" t="s">
        <v>1963</v>
      </c>
    </row>
    <row r="7" spans="1:10" ht="15.75">
      <c r="A7" s="48" t="s">
        <v>1611</v>
      </c>
      <c r="B7" s="48" t="s">
        <v>132</v>
      </c>
      <c r="C7" s="48" t="s">
        <v>727</v>
      </c>
      <c r="D7" s="49">
        <v>5931</v>
      </c>
      <c r="E7" s="50"/>
      <c r="F7" s="48" t="s">
        <v>1548</v>
      </c>
      <c r="H7" s="40" t="s">
        <v>1925</v>
      </c>
      <c r="J7" s="40" t="s">
        <v>1925</v>
      </c>
    </row>
    <row r="8" spans="1:10" ht="15.75">
      <c r="A8" s="48" t="s">
        <v>1613</v>
      </c>
      <c r="B8" s="48" t="s">
        <v>133</v>
      </c>
      <c r="C8" s="48" t="s">
        <v>728</v>
      </c>
      <c r="D8" s="49">
        <v>5611</v>
      </c>
      <c r="E8" s="50"/>
      <c r="F8" s="48" t="s">
        <v>1548</v>
      </c>
      <c r="H8" s="40" t="s">
        <v>1925</v>
      </c>
      <c r="J8" s="40" t="s">
        <v>1925</v>
      </c>
    </row>
    <row r="9" spans="1:10" ht="15.75">
      <c r="A9" s="48" t="s">
        <v>1615</v>
      </c>
      <c r="B9" s="48" t="s">
        <v>134</v>
      </c>
      <c r="C9" s="48" t="s">
        <v>729</v>
      </c>
      <c r="D9" s="49">
        <v>5656</v>
      </c>
      <c r="E9" s="50"/>
      <c r="F9" s="48" t="s">
        <v>1550</v>
      </c>
      <c r="H9" s="40" t="s">
        <v>1925</v>
      </c>
      <c r="J9" s="40" t="s">
        <v>1925</v>
      </c>
    </row>
    <row r="10" spans="1:10" ht="15.75">
      <c r="A10" s="48" t="s">
        <v>1617</v>
      </c>
      <c r="B10" s="48" t="s">
        <v>135</v>
      </c>
      <c r="C10" s="48" t="s">
        <v>730</v>
      </c>
      <c r="D10" s="49">
        <v>6603</v>
      </c>
      <c r="E10" s="50"/>
      <c r="F10" s="48" t="s">
        <v>1550</v>
      </c>
      <c r="H10" s="40" t="s">
        <v>1925</v>
      </c>
      <c r="J10" s="40" t="s">
        <v>1925</v>
      </c>
    </row>
    <row r="11" spans="1:10" ht="15.75">
      <c r="A11" s="48" t="s">
        <v>1619</v>
      </c>
      <c r="B11" s="48" t="s">
        <v>136</v>
      </c>
      <c r="C11" s="48" t="s">
        <v>731</v>
      </c>
      <c r="D11" s="49">
        <v>6543</v>
      </c>
      <c r="E11" s="50"/>
      <c r="F11" s="48" t="s">
        <v>1550</v>
      </c>
      <c r="H11" s="40" t="s">
        <v>1906</v>
      </c>
      <c r="J11" s="40" t="s">
        <v>1963</v>
      </c>
    </row>
    <row r="12" spans="1:10" ht="15.75">
      <c r="A12" s="48" t="s">
        <v>1576</v>
      </c>
      <c r="B12" s="48" t="s">
        <v>137</v>
      </c>
      <c r="C12" s="48" t="s">
        <v>732</v>
      </c>
      <c r="D12" s="49">
        <v>5053</v>
      </c>
      <c r="E12" s="50"/>
      <c r="F12" s="48" t="s">
        <v>1550</v>
      </c>
      <c r="H12" s="40" t="s">
        <v>1906</v>
      </c>
      <c r="J12" s="40" t="s">
        <v>1963</v>
      </c>
    </row>
    <row r="13" spans="1:10" ht="15.75">
      <c r="A13" s="48" t="s">
        <v>1621</v>
      </c>
      <c r="B13" s="48" t="s">
        <v>138</v>
      </c>
      <c r="C13" s="48" t="s">
        <v>733</v>
      </c>
      <c r="D13" s="49">
        <v>3878</v>
      </c>
      <c r="E13" s="50"/>
      <c r="F13" s="48" t="s">
        <v>1548</v>
      </c>
      <c r="H13" s="40" t="s">
        <v>1925</v>
      </c>
      <c r="J13" s="40" t="s">
        <v>1925</v>
      </c>
    </row>
    <row r="14" spans="1:10" ht="15.75">
      <c r="A14" s="48" t="s">
        <v>1623</v>
      </c>
      <c r="B14" s="48" t="s">
        <v>1886</v>
      </c>
      <c r="C14" s="48" t="s">
        <v>734</v>
      </c>
      <c r="D14" s="49">
        <v>9110</v>
      </c>
      <c r="E14" s="50"/>
      <c r="F14" s="48" t="s">
        <v>1548</v>
      </c>
      <c r="H14" s="40" t="s">
        <v>1925</v>
      </c>
      <c r="J14" s="40" t="s">
        <v>1925</v>
      </c>
    </row>
    <row r="15" spans="1:10" ht="15.75">
      <c r="A15" s="48" t="s">
        <v>1624</v>
      </c>
      <c r="B15" s="48" t="s">
        <v>1887</v>
      </c>
      <c r="C15" s="48" t="s">
        <v>735</v>
      </c>
      <c r="D15" s="49">
        <v>3544</v>
      </c>
      <c r="E15" s="50"/>
      <c r="F15" s="48" t="s">
        <v>1548</v>
      </c>
      <c r="H15" s="40" t="s">
        <v>1925</v>
      </c>
      <c r="J15" s="40" t="s">
        <v>1925</v>
      </c>
    </row>
    <row r="16" spans="1:10" ht="15.75">
      <c r="A16" s="48" t="s">
        <v>1626</v>
      </c>
      <c r="B16" s="48" t="s">
        <v>139</v>
      </c>
      <c r="C16" s="48" t="s">
        <v>736</v>
      </c>
      <c r="D16" s="49">
        <v>6114</v>
      </c>
      <c r="E16" s="50"/>
      <c r="F16" s="48" t="s">
        <v>1550</v>
      </c>
      <c r="H16" s="40" t="s">
        <v>1925</v>
      </c>
      <c r="J16" s="40" t="s">
        <v>1925</v>
      </c>
    </row>
    <row r="17" spans="1:10" ht="15.75">
      <c r="A17" s="48" t="s">
        <v>1578</v>
      </c>
      <c r="B17" s="48" t="s">
        <v>140</v>
      </c>
      <c r="C17" s="48" t="s">
        <v>737</v>
      </c>
      <c r="D17" s="49">
        <v>4897</v>
      </c>
      <c r="E17" s="50"/>
      <c r="F17" s="48" t="s">
        <v>1550</v>
      </c>
      <c r="H17" s="40" t="s">
        <v>1906</v>
      </c>
      <c r="J17" s="40" t="s">
        <v>1963</v>
      </c>
    </row>
    <row r="18" spans="1:10" ht="15.75">
      <c r="A18" s="48" t="s">
        <v>1629</v>
      </c>
      <c r="B18" s="48" t="s">
        <v>141</v>
      </c>
      <c r="C18" s="48" t="s">
        <v>738</v>
      </c>
      <c r="D18" s="49">
        <v>5174</v>
      </c>
      <c r="E18" s="50"/>
      <c r="F18" s="48" t="s">
        <v>1550</v>
      </c>
      <c r="H18" s="40" t="s">
        <v>1925</v>
      </c>
      <c r="J18" s="40" t="s">
        <v>1925</v>
      </c>
    </row>
    <row r="19" spans="1:10" ht="15.75">
      <c r="A19" s="48" t="s">
        <v>1579</v>
      </c>
      <c r="B19" s="48" t="s">
        <v>142</v>
      </c>
      <c r="C19" s="48" t="s">
        <v>739</v>
      </c>
      <c r="D19" s="49">
        <v>5968</v>
      </c>
      <c r="E19" s="50"/>
      <c r="F19" s="48" t="s">
        <v>1548</v>
      </c>
      <c r="H19" s="40" t="s">
        <v>1925</v>
      </c>
      <c r="J19" s="40" t="s">
        <v>1925</v>
      </c>
    </row>
    <row r="20" spans="1:10" ht="15.75">
      <c r="A20" s="48" t="s">
        <v>1632</v>
      </c>
      <c r="B20" s="48" t="s">
        <v>143</v>
      </c>
      <c r="C20" s="48" t="s">
        <v>740</v>
      </c>
      <c r="D20" s="49">
        <v>9421</v>
      </c>
      <c r="E20" s="50"/>
      <c r="F20" s="48" t="s">
        <v>1550</v>
      </c>
      <c r="H20" s="40" t="s">
        <v>1906</v>
      </c>
      <c r="J20" s="40" t="s">
        <v>1963</v>
      </c>
    </row>
    <row r="21" spans="1:10" ht="15.75">
      <c r="A21" s="48" t="s">
        <v>1581</v>
      </c>
      <c r="B21" s="48" t="s">
        <v>144</v>
      </c>
      <c r="C21" s="48" t="s">
        <v>741</v>
      </c>
      <c r="D21" s="49">
        <v>6287</v>
      </c>
      <c r="E21" s="50"/>
      <c r="F21" s="48" t="s">
        <v>1548</v>
      </c>
      <c r="H21" s="40" t="s">
        <v>1925</v>
      </c>
      <c r="J21" s="40" t="s">
        <v>1925</v>
      </c>
    </row>
    <row r="22" spans="1:10" ht="15.75">
      <c r="A22" s="48" t="s">
        <v>1583</v>
      </c>
      <c r="B22" s="48" t="s">
        <v>145</v>
      </c>
      <c r="C22" s="48" t="s">
        <v>742</v>
      </c>
      <c r="D22" s="49">
        <v>3778</v>
      </c>
      <c r="E22" s="50"/>
      <c r="F22" s="48" t="s">
        <v>1550</v>
      </c>
      <c r="H22" s="40" t="s">
        <v>1925</v>
      </c>
      <c r="J22" s="40" t="s">
        <v>1925</v>
      </c>
    </row>
    <row r="23" spans="1:10" ht="15.75">
      <c r="A23" s="48" t="s">
        <v>1634</v>
      </c>
      <c r="B23" s="48" t="s">
        <v>146</v>
      </c>
      <c r="C23" s="48" t="s">
        <v>743</v>
      </c>
      <c r="D23" s="49">
        <v>3384</v>
      </c>
      <c r="E23" s="50"/>
      <c r="F23" s="48" t="s">
        <v>1550</v>
      </c>
      <c r="H23" s="40" t="s">
        <v>1925</v>
      </c>
      <c r="J23" s="40" t="s">
        <v>1925</v>
      </c>
    </row>
    <row r="24" spans="1:10" ht="15.75">
      <c r="A24" s="48" t="s">
        <v>1636</v>
      </c>
      <c r="B24" s="48" t="s">
        <v>147</v>
      </c>
      <c r="C24" s="48" t="s">
        <v>744</v>
      </c>
      <c r="D24" s="49">
        <v>3329</v>
      </c>
      <c r="E24" s="50"/>
      <c r="F24" s="48" t="s">
        <v>1550</v>
      </c>
      <c r="H24" s="40" t="s">
        <v>1906</v>
      </c>
      <c r="J24" s="40" t="s">
        <v>1963</v>
      </c>
    </row>
    <row r="25" spans="1:10" ht="15.75">
      <c r="A25" s="48" t="s">
        <v>1585</v>
      </c>
      <c r="B25" s="48" t="s">
        <v>148</v>
      </c>
      <c r="C25" s="48" t="s">
        <v>745</v>
      </c>
      <c r="D25" s="49">
        <v>5121</v>
      </c>
      <c r="E25" s="50"/>
      <c r="F25" s="48" t="s">
        <v>1548</v>
      </c>
      <c r="H25" s="40" t="s">
        <v>1925</v>
      </c>
      <c r="J25" s="40" t="s">
        <v>1925</v>
      </c>
    </row>
    <row r="27" spans="1:6" ht="15.75">
      <c r="A27" s="48"/>
      <c r="D27" s="49"/>
      <c r="E27" s="50"/>
      <c r="F27" s="48"/>
    </row>
    <row r="28" spans="1:6" ht="15.75">
      <c r="A28" s="48"/>
      <c r="B28" s="40" t="s">
        <v>1900</v>
      </c>
      <c r="D28" s="49">
        <f>D7+D8+D13+D14+D15+D19+D21+D25+D9+D10+D16+D18+D22+D23</f>
        <v>76159</v>
      </c>
      <c r="E28" s="50"/>
      <c r="F28" s="48"/>
    </row>
    <row r="29" spans="2:4" ht="15.75">
      <c r="B29" s="40" t="s">
        <v>1938</v>
      </c>
      <c r="D29" s="49">
        <f>D6+D11+D12+D17+D20+D24</f>
        <v>36331</v>
      </c>
    </row>
    <row r="30" ht="15.75">
      <c r="A30" s="48"/>
    </row>
    <row r="31" ht="15.75">
      <c r="A31" s="48"/>
    </row>
  </sheetData>
  <sheetProtection/>
  <autoFilter ref="F1:F3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5"/>
  <sheetViews>
    <sheetView zoomScale="85" zoomScaleNormal="85" zoomScalePageLayoutView="0" workbookViewId="0" topLeftCell="A1">
      <selection activeCell="F3" sqref="F3"/>
    </sheetView>
  </sheetViews>
  <sheetFormatPr defaultColWidth="8.796875" defaultRowHeight="15"/>
  <cols>
    <col min="1" max="1" width="2.796875" style="40" customWidth="1"/>
    <col min="2" max="2" width="21.19921875" style="40" bestFit="1" customWidth="1"/>
    <col min="3" max="3" width="13.59765625" style="40" customWidth="1"/>
    <col min="4" max="4" width="20.59765625" style="40" bestFit="1" customWidth="1"/>
    <col min="5" max="5" width="8.796875" style="40" customWidth="1"/>
    <col min="6" max="6" width="35.19921875" style="40" bestFit="1" customWidth="1"/>
    <col min="7" max="16384" width="8.796875" style="40" customWidth="1"/>
  </cols>
  <sheetData>
    <row r="1" s="68" customFormat="1" ht="15.75">
      <c r="A1" s="67" t="s">
        <v>30</v>
      </c>
    </row>
    <row r="2" spans="2:11" s="68" customFormat="1" ht="15.75">
      <c r="B2" s="51" t="s">
        <v>1820</v>
      </c>
      <c r="C2" s="51" t="s">
        <v>1819</v>
      </c>
      <c r="D2" s="51" t="s">
        <v>1818</v>
      </c>
      <c r="E2" s="51"/>
      <c r="F2" s="52" t="s">
        <v>1434</v>
      </c>
      <c r="H2" s="68" t="s">
        <v>1829</v>
      </c>
      <c r="K2" s="68" t="s">
        <v>1935</v>
      </c>
    </row>
    <row r="3" spans="2:6" s="68" customFormat="1" ht="15.75">
      <c r="B3" s="51"/>
      <c r="C3" s="51"/>
      <c r="D3" s="54">
        <v>2020</v>
      </c>
      <c r="E3" s="54"/>
      <c r="F3" s="51" t="s">
        <v>616</v>
      </c>
    </row>
    <row r="4" spans="4:8" s="62" customFormat="1" ht="15.75">
      <c r="D4" s="64">
        <f>SUM(D6:D32)+SUM(D35:D67)</f>
        <v>94732</v>
      </c>
      <c r="E4" s="65"/>
      <c r="F4" s="63" t="s">
        <v>1608</v>
      </c>
      <c r="H4" s="68"/>
    </row>
    <row r="5" spans="4:8" s="62" customFormat="1" ht="15.75">
      <c r="D5" s="64"/>
      <c r="E5" s="65"/>
      <c r="F5" s="63"/>
      <c r="H5" s="68"/>
    </row>
    <row r="6" spans="1:11" s="62" customFormat="1" ht="15.75">
      <c r="A6" s="66">
        <v>1</v>
      </c>
      <c r="B6" s="63" t="s">
        <v>31</v>
      </c>
      <c r="C6" s="63" t="s">
        <v>1072</v>
      </c>
      <c r="D6" s="64">
        <v>992</v>
      </c>
      <c r="E6" s="65"/>
      <c r="F6" s="63" t="s">
        <v>1523</v>
      </c>
      <c r="H6" s="62" t="s">
        <v>1926</v>
      </c>
      <c r="K6" s="62" t="s">
        <v>1926</v>
      </c>
    </row>
    <row r="7" spans="1:11" s="62" customFormat="1" ht="15.75">
      <c r="A7" s="66">
        <v>2</v>
      </c>
      <c r="B7" s="63" t="s">
        <v>32</v>
      </c>
      <c r="C7" s="63" t="s">
        <v>1073</v>
      </c>
      <c r="D7" s="64">
        <v>1503</v>
      </c>
      <c r="E7" s="65"/>
      <c r="F7" s="63" t="s">
        <v>1554</v>
      </c>
      <c r="H7" s="62" t="s">
        <v>1926</v>
      </c>
      <c r="K7" s="62" t="s">
        <v>1926</v>
      </c>
    </row>
    <row r="8" spans="1:11" s="62" customFormat="1" ht="15.75">
      <c r="A8" s="66">
        <v>3</v>
      </c>
      <c r="B8" s="63" t="s">
        <v>33</v>
      </c>
      <c r="C8" s="63" t="s">
        <v>1075</v>
      </c>
      <c r="D8" s="64">
        <v>2190</v>
      </c>
      <c r="E8" s="65"/>
      <c r="F8" s="63" t="s">
        <v>1554</v>
      </c>
      <c r="H8" s="62" t="s">
        <v>1926</v>
      </c>
      <c r="K8" s="62" t="s">
        <v>1926</v>
      </c>
    </row>
    <row r="9" spans="1:11" s="62" customFormat="1" ht="15.75">
      <c r="A9" s="66">
        <v>4</v>
      </c>
      <c r="B9" s="63" t="s">
        <v>34</v>
      </c>
      <c r="C9" s="63" t="s">
        <v>1076</v>
      </c>
      <c r="D9" s="64">
        <v>1179</v>
      </c>
      <c r="E9" s="65"/>
      <c r="F9" s="63" t="s">
        <v>1523</v>
      </c>
      <c r="H9" s="62" t="s">
        <v>1926</v>
      </c>
      <c r="K9" s="62" t="s">
        <v>1926</v>
      </c>
    </row>
    <row r="10" spans="1:11" s="62" customFormat="1" ht="15.75">
      <c r="A10" s="66">
        <v>5</v>
      </c>
      <c r="B10" s="63" t="s">
        <v>36</v>
      </c>
      <c r="C10" s="63" t="s">
        <v>1077</v>
      </c>
      <c r="D10" s="64">
        <v>1594</v>
      </c>
      <c r="E10" s="65"/>
      <c r="F10" s="63" t="s">
        <v>1554</v>
      </c>
      <c r="H10" s="62" t="s">
        <v>1927</v>
      </c>
      <c r="K10" s="62" t="s">
        <v>1927</v>
      </c>
    </row>
    <row r="11" spans="1:11" s="62" customFormat="1" ht="15.75">
      <c r="A11" s="66">
        <v>6</v>
      </c>
      <c r="B11" s="63" t="s">
        <v>37</v>
      </c>
      <c r="C11" s="63" t="s">
        <v>1078</v>
      </c>
      <c r="D11" s="64">
        <v>1189</v>
      </c>
      <c r="E11" s="65"/>
      <c r="F11" s="63" t="s">
        <v>1554</v>
      </c>
      <c r="H11" s="62" t="s">
        <v>1927</v>
      </c>
      <c r="K11" s="62" t="s">
        <v>1927</v>
      </c>
    </row>
    <row r="12" spans="1:11" s="62" customFormat="1" ht="15.75">
      <c r="A12" s="66">
        <v>7</v>
      </c>
      <c r="B12" s="63" t="s">
        <v>38</v>
      </c>
      <c r="C12" s="63" t="s">
        <v>1079</v>
      </c>
      <c r="D12" s="64">
        <v>2099</v>
      </c>
      <c r="E12" s="65"/>
      <c r="F12" s="63" t="s">
        <v>1554</v>
      </c>
      <c r="H12" s="62" t="s">
        <v>1927</v>
      </c>
      <c r="K12" s="62" t="s">
        <v>1927</v>
      </c>
    </row>
    <row r="13" spans="1:11" s="62" customFormat="1" ht="15.75">
      <c r="A13" s="66">
        <v>8</v>
      </c>
      <c r="B13" s="63" t="s">
        <v>39</v>
      </c>
      <c r="C13" s="63" t="s">
        <v>1080</v>
      </c>
      <c r="D13" s="64">
        <v>1313</v>
      </c>
      <c r="E13" s="65"/>
      <c r="F13" s="63" t="s">
        <v>1554</v>
      </c>
      <c r="H13" s="62" t="s">
        <v>1927</v>
      </c>
      <c r="K13" s="62" t="s">
        <v>1927</v>
      </c>
    </row>
    <row r="14" spans="1:11" s="62" customFormat="1" ht="15.75">
      <c r="A14" s="66">
        <v>9</v>
      </c>
      <c r="B14" s="63" t="s">
        <v>40</v>
      </c>
      <c r="C14" s="63" t="s">
        <v>1081</v>
      </c>
      <c r="D14" s="64">
        <v>1965</v>
      </c>
      <c r="E14" s="65"/>
      <c r="F14" s="63" t="s">
        <v>1523</v>
      </c>
      <c r="H14" s="62" t="s">
        <v>1926</v>
      </c>
      <c r="K14" s="62" t="s">
        <v>1926</v>
      </c>
    </row>
    <row r="15" spans="1:11" s="62" customFormat="1" ht="15.75">
      <c r="A15" s="66">
        <v>10</v>
      </c>
      <c r="B15" s="63" t="s">
        <v>580</v>
      </c>
      <c r="C15" s="63" t="s">
        <v>1082</v>
      </c>
      <c r="D15" s="64">
        <v>1495</v>
      </c>
      <c r="E15" s="65"/>
      <c r="F15" s="63" t="s">
        <v>1554</v>
      </c>
      <c r="H15" s="62" t="s">
        <v>1927</v>
      </c>
      <c r="K15" s="62" t="s">
        <v>1927</v>
      </c>
    </row>
    <row r="16" spans="1:11" s="62" customFormat="1" ht="15.75">
      <c r="A16" s="66">
        <v>11</v>
      </c>
      <c r="B16" s="63" t="s">
        <v>581</v>
      </c>
      <c r="C16" s="63" t="s">
        <v>1083</v>
      </c>
      <c r="D16" s="64">
        <v>1208</v>
      </c>
      <c r="E16" s="65"/>
      <c r="F16" s="63" t="s">
        <v>1554</v>
      </c>
      <c r="H16" s="62" t="s">
        <v>1927</v>
      </c>
      <c r="K16" s="62" t="s">
        <v>1927</v>
      </c>
    </row>
    <row r="17" spans="1:11" s="62" customFormat="1" ht="15.75">
      <c r="A17" s="66">
        <v>12</v>
      </c>
      <c r="B17" s="63" t="s">
        <v>42</v>
      </c>
      <c r="C17" s="63" t="s">
        <v>1084</v>
      </c>
      <c r="D17" s="64">
        <v>1509</v>
      </c>
      <c r="E17" s="65"/>
      <c r="F17" s="63" t="s">
        <v>1554</v>
      </c>
      <c r="H17" s="62" t="s">
        <v>1927</v>
      </c>
      <c r="K17" s="62" t="s">
        <v>1927</v>
      </c>
    </row>
    <row r="18" spans="1:11" s="62" customFormat="1" ht="15.75">
      <c r="A18" s="66">
        <v>13</v>
      </c>
      <c r="B18" s="63" t="s">
        <v>582</v>
      </c>
      <c r="C18" s="63" t="s">
        <v>1085</v>
      </c>
      <c r="D18" s="64">
        <v>1674</v>
      </c>
      <c r="E18" s="65"/>
      <c r="F18" s="63" t="s">
        <v>1554</v>
      </c>
      <c r="H18" s="62" t="s">
        <v>1926</v>
      </c>
      <c r="K18" s="62" t="s">
        <v>1926</v>
      </c>
    </row>
    <row r="19" spans="1:11" s="62" customFormat="1" ht="15.75">
      <c r="A19" s="66">
        <v>14</v>
      </c>
      <c r="B19" s="63" t="s">
        <v>583</v>
      </c>
      <c r="C19" s="63" t="s">
        <v>1086</v>
      </c>
      <c r="D19" s="64">
        <v>1660</v>
      </c>
      <c r="E19" s="65"/>
      <c r="F19" s="63" t="s">
        <v>1554</v>
      </c>
      <c r="H19" s="62" t="s">
        <v>1926</v>
      </c>
      <c r="K19" s="62" t="s">
        <v>1926</v>
      </c>
    </row>
    <row r="20" spans="1:11" s="62" customFormat="1" ht="15.75">
      <c r="A20" s="66">
        <v>15</v>
      </c>
      <c r="B20" s="63" t="s">
        <v>584</v>
      </c>
      <c r="C20" s="63" t="s">
        <v>1087</v>
      </c>
      <c r="D20" s="64">
        <v>1765</v>
      </c>
      <c r="E20" s="65"/>
      <c r="F20" s="63" t="s">
        <v>1554</v>
      </c>
      <c r="H20" s="62" t="s">
        <v>1926</v>
      </c>
      <c r="K20" s="62" t="s">
        <v>1926</v>
      </c>
    </row>
    <row r="21" spans="1:11" s="62" customFormat="1" ht="15.75">
      <c r="A21" s="66">
        <v>16</v>
      </c>
      <c r="B21" s="63" t="s">
        <v>585</v>
      </c>
      <c r="C21" s="63" t="s">
        <v>1088</v>
      </c>
      <c r="D21" s="64">
        <v>1628</v>
      </c>
      <c r="E21" s="65"/>
      <c r="F21" s="63" t="s">
        <v>1554</v>
      </c>
      <c r="H21" s="62" t="s">
        <v>1926</v>
      </c>
      <c r="K21" s="62" t="s">
        <v>1926</v>
      </c>
    </row>
    <row r="22" spans="1:11" s="62" customFormat="1" ht="15.75">
      <c r="A22" s="66">
        <v>17</v>
      </c>
      <c r="B22" s="63" t="s">
        <v>586</v>
      </c>
      <c r="C22" s="63" t="s">
        <v>1089</v>
      </c>
      <c r="D22" s="64">
        <v>1907</v>
      </c>
      <c r="E22" s="65"/>
      <c r="F22" s="63" t="s">
        <v>1554</v>
      </c>
      <c r="H22" s="62" t="s">
        <v>1926</v>
      </c>
      <c r="K22" s="62" t="s">
        <v>1926</v>
      </c>
    </row>
    <row r="23" spans="1:11" s="62" customFormat="1" ht="15.75">
      <c r="A23" s="66">
        <v>18</v>
      </c>
      <c r="B23" s="63" t="s">
        <v>588</v>
      </c>
      <c r="C23" s="63" t="s">
        <v>1090</v>
      </c>
      <c r="D23" s="64">
        <v>1416</v>
      </c>
      <c r="E23" s="65"/>
      <c r="F23" s="63" t="s">
        <v>1523</v>
      </c>
      <c r="H23" s="62" t="s">
        <v>1926</v>
      </c>
      <c r="K23" s="62" t="s">
        <v>1926</v>
      </c>
    </row>
    <row r="24" spans="1:11" s="62" customFormat="1" ht="15.75">
      <c r="A24" s="66">
        <v>19</v>
      </c>
      <c r="B24" s="63" t="s">
        <v>43</v>
      </c>
      <c r="C24" s="63" t="s">
        <v>1091</v>
      </c>
      <c r="D24" s="64">
        <v>2044</v>
      </c>
      <c r="E24" s="65"/>
      <c r="F24" s="63" t="s">
        <v>1554</v>
      </c>
      <c r="H24" s="62" t="s">
        <v>1926</v>
      </c>
      <c r="K24" s="62" t="s">
        <v>1926</v>
      </c>
    </row>
    <row r="25" spans="1:11" s="62" customFormat="1" ht="15.75">
      <c r="A25" s="66">
        <v>20</v>
      </c>
      <c r="B25" s="63" t="s">
        <v>579</v>
      </c>
      <c r="C25" s="63" t="s">
        <v>1092</v>
      </c>
      <c r="D25" s="64">
        <v>1830</v>
      </c>
      <c r="E25" s="65"/>
      <c r="F25" s="63" t="s">
        <v>1523</v>
      </c>
      <c r="H25" s="62" t="s">
        <v>1926</v>
      </c>
      <c r="K25" s="62" t="s">
        <v>1926</v>
      </c>
    </row>
    <row r="26" spans="1:11" s="62" customFormat="1" ht="15.75">
      <c r="A26" s="66">
        <v>21</v>
      </c>
      <c r="B26" s="63" t="s">
        <v>44</v>
      </c>
      <c r="C26" s="63" t="s">
        <v>1093</v>
      </c>
      <c r="D26" s="64">
        <v>1284</v>
      </c>
      <c r="E26" s="65"/>
      <c r="F26" s="63" t="s">
        <v>1523</v>
      </c>
      <c r="H26" s="62" t="s">
        <v>1926</v>
      </c>
      <c r="K26" s="62" t="s">
        <v>1926</v>
      </c>
    </row>
    <row r="27" spans="1:11" s="62" customFormat="1" ht="15.75">
      <c r="A27" s="66">
        <v>22</v>
      </c>
      <c r="B27" s="63" t="s">
        <v>45</v>
      </c>
      <c r="C27" s="63" t="s">
        <v>1094</v>
      </c>
      <c r="D27" s="64">
        <v>1429</v>
      </c>
      <c r="E27" s="65"/>
      <c r="F27" s="63" t="s">
        <v>1523</v>
      </c>
      <c r="H27" s="62" t="s">
        <v>1926</v>
      </c>
      <c r="K27" s="62" t="s">
        <v>1926</v>
      </c>
    </row>
    <row r="28" spans="1:11" s="62" customFormat="1" ht="15.75">
      <c r="A28" s="66">
        <v>23</v>
      </c>
      <c r="B28" s="63" t="s">
        <v>46</v>
      </c>
      <c r="C28" s="63" t="s">
        <v>1095</v>
      </c>
      <c r="D28" s="64">
        <v>1873</v>
      </c>
      <c r="E28" s="65"/>
      <c r="F28" s="63" t="s">
        <v>1554</v>
      </c>
      <c r="H28" s="62" t="s">
        <v>1927</v>
      </c>
      <c r="K28" s="62" t="s">
        <v>1926</v>
      </c>
    </row>
    <row r="29" spans="1:11" s="62" customFormat="1" ht="15.75">
      <c r="A29" s="66">
        <v>24</v>
      </c>
      <c r="B29" s="63" t="s">
        <v>47</v>
      </c>
      <c r="C29" s="63" t="s">
        <v>1096</v>
      </c>
      <c r="D29" s="64">
        <v>1814</v>
      </c>
      <c r="E29" s="65"/>
      <c r="F29" s="63" t="s">
        <v>1554</v>
      </c>
      <c r="H29" s="62" t="s">
        <v>1926</v>
      </c>
      <c r="K29" s="62" t="s">
        <v>1926</v>
      </c>
    </row>
    <row r="30" spans="1:11" s="62" customFormat="1" ht="15.75">
      <c r="A30" s="66">
        <v>25</v>
      </c>
      <c r="B30" s="62" t="s">
        <v>589</v>
      </c>
      <c r="C30" s="63" t="s">
        <v>1097</v>
      </c>
      <c r="D30" s="64">
        <v>1232</v>
      </c>
      <c r="E30" s="65"/>
      <c r="F30" s="63" t="s">
        <v>1554</v>
      </c>
      <c r="H30" s="62" t="s">
        <v>1927</v>
      </c>
      <c r="K30" s="62" t="s">
        <v>1927</v>
      </c>
    </row>
    <row r="31" spans="1:11" s="62" customFormat="1" ht="15.75">
      <c r="A31" s="66">
        <v>26</v>
      </c>
      <c r="B31" s="63" t="s">
        <v>1890</v>
      </c>
      <c r="C31" s="63" t="s">
        <v>1098</v>
      </c>
      <c r="D31" s="64">
        <v>2462</v>
      </c>
      <c r="E31" s="65"/>
      <c r="F31" s="63" t="s">
        <v>1554</v>
      </c>
      <c r="H31" s="62" t="s">
        <v>1926</v>
      </c>
      <c r="K31" s="62" t="s">
        <v>1927</v>
      </c>
    </row>
    <row r="32" spans="1:11" s="62" customFormat="1" ht="15.75">
      <c r="A32" s="66">
        <v>27</v>
      </c>
      <c r="B32" s="63" t="s">
        <v>48</v>
      </c>
      <c r="C32" s="63" t="s">
        <v>1099</v>
      </c>
      <c r="D32" s="64">
        <v>1655</v>
      </c>
      <c r="E32" s="65"/>
      <c r="F32" s="63" t="s">
        <v>1523</v>
      </c>
      <c r="H32" s="62" t="s">
        <v>1926</v>
      </c>
      <c r="K32" s="62" t="s">
        <v>1926</v>
      </c>
    </row>
    <row r="33" spans="1:6" s="62" customFormat="1" ht="15.75">
      <c r="A33" s="66">
        <v>28</v>
      </c>
      <c r="B33" s="63" t="s">
        <v>1889</v>
      </c>
      <c r="D33" s="64">
        <v>1134</v>
      </c>
      <c r="E33" s="65"/>
      <c r="F33" s="63" t="s">
        <v>1523</v>
      </c>
    </row>
    <row r="34" spans="1:6" s="62" customFormat="1" ht="15.75">
      <c r="A34" s="66"/>
      <c r="B34" s="63"/>
      <c r="C34" s="63"/>
      <c r="D34" s="64">
        <v>469</v>
      </c>
      <c r="E34" s="65"/>
      <c r="F34" s="63" t="s">
        <v>1554</v>
      </c>
    </row>
    <row r="35" spans="1:11" s="62" customFormat="1" ht="15.75">
      <c r="A35" s="66"/>
      <c r="B35" s="63"/>
      <c r="C35" s="63" t="s">
        <v>1100</v>
      </c>
      <c r="D35" s="82">
        <f>D33+D34</f>
        <v>1603</v>
      </c>
      <c r="E35" s="65"/>
      <c r="F35" s="63"/>
      <c r="H35" s="62" t="s">
        <v>1926</v>
      </c>
      <c r="K35" s="62" t="s">
        <v>1926</v>
      </c>
    </row>
    <row r="36" spans="1:11" s="62" customFormat="1" ht="15.75">
      <c r="A36" s="66">
        <v>29</v>
      </c>
      <c r="B36" s="63" t="s">
        <v>49</v>
      </c>
      <c r="C36" s="63" t="s">
        <v>1101</v>
      </c>
      <c r="D36" s="64">
        <v>1619</v>
      </c>
      <c r="E36" s="65"/>
      <c r="F36" s="63" t="s">
        <v>1554</v>
      </c>
      <c r="H36" s="62" t="s">
        <v>1926</v>
      </c>
      <c r="K36" s="62" t="s">
        <v>1926</v>
      </c>
    </row>
    <row r="37" spans="1:11" s="62" customFormat="1" ht="15.75">
      <c r="A37" s="66">
        <v>30</v>
      </c>
      <c r="B37" s="63" t="s">
        <v>591</v>
      </c>
      <c r="C37" s="63" t="s">
        <v>1102</v>
      </c>
      <c r="D37" s="64">
        <v>1578</v>
      </c>
      <c r="E37" s="65"/>
      <c r="F37" s="63" t="s">
        <v>1554</v>
      </c>
      <c r="H37" s="62" t="s">
        <v>1926</v>
      </c>
      <c r="K37" s="62" t="s">
        <v>1926</v>
      </c>
    </row>
    <row r="38" spans="1:11" s="62" customFormat="1" ht="15.75">
      <c r="A38" s="66">
        <v>31</v>
      </c>
      <c r="B38" s="63" t="s">
        <v>590</v>
      </c>
      <c r="C38" s="63" t="s">
        <v>1103</v>
      </c>
      <c r="D38" s="64">
        <v>1571</v>
      </c>
      <c r="E38" s="65"/>
      <c r="F38" s="63" t="s">
        <v>1554</v>
      </c>
      <c r="H38" s="62" t="s">
        <v>1926</v>
      </c>
      <c r="K38" s="62" t="s">
        <v>1926</v>
      </c>
    </row>
    <row r="39" spans="1:11" s="62" customFormat="1" ht="15.75">
      <c r="A39" s="66">
        <v>32</v>
      </c>
      <c r="B39" s="63" t="s">
        <v>587</v>
      </c>
      <c r="C39" s="63" t="s">
        <v>1104</v>
      </c>
      <c r="D39" s="64">
        <v>1774</v>
      </c>
      <c r="E39" s="65"/>
      <c r="F39" s="63" t="s">
        <v>1554</v>
      </c>
      <c r="H39" s="62" t="s">
        <v>1926</v>
      </c>
      <c r="K39" s="62" t="s">
        <v>1926</v>
      </c>
    </row>
    <row r="40" spans="1:11" s="62" customFormat="1" ht="15.75">
      <c r="A40" s="66">
        <v>33</v>
      </c>
      <c r="B40" s="63" t="s">
        <v>592</v>
      </c>
      <c r="C40" s="63" t="s">
        <v>1105</v>
      </c>
      <c r="D40" s="64">
        <v>2004</v>
      </c>
      <c r="E40" s="65"/>
      <c r="F40" s="63" t="s">
        <v>1554</v>
      </c>
      <c r="H40" s="62" t="s">
        <v>1926</v>
      </c>
      <c r="K40" s="62" t="s">
        <v>1926</v>
      </c>
    </row>
    <row r="41" spans="1:11" s="62" customFormat="1" ht="15.75">
      <c r="A41" s="66">
        <v>34</v>
      </c>
      <c r="B41" s="63" t="s">
        <v>594</v>
      </c>
      <c r="C41" s="63" t="s">
        <v>1106</v>
      </c>
      <c r="D41" s="64">
        <v>2047</v>
      </c>
      <c r="E41" s="65"/>
      <c r="F41" s="63" t="s">
        <v>1554</v>
      </c>
      <c r="H41" s="62" t="s">
        <v>1926</v>
      </c>
      <c r="K41" s="62" t="s">
        <v>1926</v>
      </c>
    </row>
    <row r="42" spans="1:11" s="62" customFormat="1" ht="15.75">
      <c r="A42" s="66">
        <v>35</v>
      </c>
      <c r="B42" s="63" t="s">
        <v>593</v>
      </c>
      <c r="C42" s="63" t="s">
        <v>1107</v>
      </c>
      <c r="D42" s="64">
        <v>1523</v>
      </c>
      <c r="E42" s="65"/>
      <c r="F42" s="63" t="s">
        <v>1554</v>
      </c>
      <c r="H42" s="62" t="s">
        <v>1926</v>
      </c>
      <c r="K42" s="62" t="s">
        <v>1926</v>
      </c>
    </row>
    <row r="43" spans="1:11" s="62" customFormat="1" ht="15.75">
      <c r="A43" s="66">
        <v>36</v>
      </c>
      <c r="B43" s="63" t="s">
        <v>595</v>
      </c>
      <c r="C43" s="63" t="s">
        <v>1108</v>
      </c>
      <c r="D43" s="64">
        <v>1704</v>
      </c>
      <c r="E43" s="65"/>
      <c r="F43" s="63" t="s">
        <v>1523</v>
      </c>
      <c r="H43" s="62" t="s">
        <v>1926</v>
      </c>
      <c r="K43" s="62" t="s">
        <v>1926</v>
      </c>
    </row>
    <row r="44" spans="1:11" s="62" customFormat="1" ht="15.75">
      <c r="A44" s="66">
        <v>37</v>
      </c>
      <c r="B44" s="63" t="s">
        <v>50</v>
      </c>
      <c r="C44" s="63" t="s">
        <v>1109</v>
      </c>
      <c r="D44" s="64">
        <v>1293</v>
      </c>
      <c r="E44" s="65"/>
      <c r="F44" s="63" t="s">
        <v>1523</v>
      </c>
      <c r="H44" s="62" t="s">
        <v>1926</v>
      </c>
      <c r="K44" s="62" t="s">
        <v>1926</v>
      </c>
    </row>
    <row r="45" spans="1:11" s="62" customFormat="1" ht="15.75">
      <c r="A45" s="66">
        <v>38</v>
      </c>
      <c r="B45" s="63" t="s">
        <v>1496</v>
      </c>
      <c r="C45" s="63" t="s">
        <v>1110</v>
      </c>
      <c r="D45" s="64">
        <v>878</v>
      </c>
      <c r="E45" s="65"/>
      <c r="F45" s="63" t="s">
        <v>1554</v>
      </c>
      <c r="H45" s="62" t="s">
        <v>1927</v>
      </c>
      <c r="K45" s="62" t="s">
        <v>1927</v>
      </c>
    </row>
    <row r="46" spans="1:11" s="62" customFormat="1" ht="15.75">
      <c r="A46" s="66">
        <v>39</v>
      </c>
      <c r="B46" s="63" t="s">
        <v>159</v>
      </c>
      <c r="C46" s="63" t="s">
        <v>1111</v>
      </c>
      <c r="D46" s="64">
        <v>1793</v>
      </c>
      <c r="E46" s="65"/>
      <c r="F46" s="63" t="s">
        <v>1554</v>
      </c>
      <c r="H46" s="62" t="s">
        <v>1926</v>
      </c>
      <c r="K46" s="62" t="s">
        <v>1926</v>
      </c>
    </row>
    <row r="47" spans="1:11" s="62" customFormat="1" ht="15.75">
      <c r="A47" s="66">
        <v>40</v>
      </c>
      <c r="B47" s="63" t="s">
        <v>160</v>
      </c>
      <c r="C47" s="63" t="s">
        <v>1112</v>
      </c>
      <c r="D47" s="64">
        <v>1590</v>
      </c>
      <c r="E47" s="65"/>
      <c r="F47" s="63" t="s">
        <v>1554</v>
      </c>
      <c r="H47" s="62" t="s">
        <v>1926</v>
      </c>
      <c r="K47" s="62" t="s">
        <v>1926</v>
      </c>
    </row>
    <row r="48" spans="1:11" s="62" customFormat="1" ht="15.75">
      <c r="A48" s="66">
        <v>41</v>
      </c>
      <c r="B48" s="63" t="s">
        <v>51</v>
      </c>
      <c r="C48" s="63" t="s">
        <v>1113</v>
      </c>
      <c r="D48" s="64">
        <v>1091</v>
      </c>
      <c r="E48" s="65"/>
      <c r="F48" s="63" t="s">
        <v>1523</v>
      </c>
      <c r="H48" s="62" t="s">
        <v>1926</v>
      </c>
      <c r="K48" s="62" t="s">
        <v>1926</v>
      </c>
    </row>
    <row r="49" spans="1:11" s="62" customFormat="1" ht="15.75">
      <c r="A49" s="66">
        <v>42</v>
      </c>
      <c r="B49" s="63" t="s">
        <v>52</v>
      </c>
      <c r="C49" s="63" t="s">
        <v>1114</v>
      </c>
      <c r="D49" s="64">
        <v>1915</v>
      </c>
      <c r="E49" s="65"/>
      <c r="F49" s="63" t="s">
        <v>1523</v>
      </c>
      <c r="H49" s="62" t="s">
        <v>1926</v>
      </c>
      <c r="K49" s="62" t="s">
        <v>1926</v>
      </c>
    </row>
    <row r="50" spans="1:11" s="62" customFormat="1" ht="15.75">
      <c r="A50" s="66">
        <v>43</v>
      </c>
      <c r="B50" s="63" t="s">
        <v>53</v>
      </c>
      <c r="C50" s="63" t="s">
        <v>1115</v>
      </c>
      <c r="D50" s="64">
        <v>1357</v>
      </c>
      <c r="E50" s="65"/>
      <c r="F50" s="63" t="s">
        <v>1523</v>
      </c>
      <c r="H50" s="62" t="s">
        <v>1926</v>
      </c>
      <c r="K50" s="62" t="s">
        <v>1926</v>
      </c>
    </row>
    <row r="51" spans="1:11" s="62" customFormat="1" ht="15.75">
      <c r="A51" s="66">
        <v>44</v>
      </c>
      <c r="B51" s="63" t="s">
        <v>54</v>
      </c>
      <c r="C51" s="63" t="s">
        <v>1116</v>
      </c>
      <c r="D51" s="64">
        <v>2442</v>
      </c>
      <c r="E51" s="65"/>
      <c r="F51" s="63" t="s">
        <v>1523</v>
      </c>
      <c r="H51" s="62" t="s">
        <v>1926</v>
      </c>
      <c r="K51" s="62" t="s">
        <v>1926</v>
      </c>
    </row>
    <row r="52" spans="1:11" s="62" customFormat="1" ht="15.75">
      <c r="A52" s="66">
        <v>45</v>
      </c>
      <c r="B52" s="63" t="s">
        <v>55</v>
      </c>
      <c r="C52" s="63" t="s">
        <v>1117</v>
      </c>
      <c r="D52" s="64">
        <v>1022</v>
      </c>
      <c r="E52" s="65"/>
      <c r="F52" s="63" t="s">
        <v>1523</v>
      </c>
      <c r="H52" s="62" t="s">
        <v>1926</v>
      </c>
      <c r="K52" s="62" t="s">
        <v>1926</v>
      </c>
    </row>
    <row r="53" spans="1:11" s="62" customFormat="1" ht="15.75">
      <c r="A53" s="66">
        <v>46</v>
      </c>
      <c r="B53" s="63" t="s">
        <v>596</v>
      </c>
      <c r="C53" s="63" t="s">
        <v>1118</v>
      </c>
      <c r="D53" s="64">
        <v>1675</v>
      </c>
      <c r="E53" s="65"/>
      <c r="F53" s="63" t="s">
        <v>1523</v>
      </c>
      <c r="H53" s="62" t="s">
        <v>1926</v>
      </c>
      <c r="K53" s="62" t="s">
        <v>1926</v>
      </c>
    </row>
    <row r="54" spans="1:11" s="62" customFormat="1" ht="15.75">
      <c r="A54" s="66">
        <v>47</v>
      </c>
      <c r="B54" s="63" t="s">
        <v>597</v>
      </c>
      <c r="C54" s="63" t="s">
        <v>1119</v>
      </c>
      <c r="D54" s="64">
        <v>1063</v>
      </c>
      <c r="E54" s="65"/>
      <c r="F54" s="63" t="s">
        <v>1523</v>
      </c>
      <c r="H54" s="62" t="s">
        <v>1926</v>
      </c>
      <c r="K54" s="62" t="s">
        <v>1926</v>
      </c>
    </row>
    <row r="55" spans="1:11" s="62" customFormat="1" ht="15.75">
      <c r="A55" s="66">
        <v>48</v>
      </c>
      <c r="B55" s="63" t="s">
        <v>56</v>
      </c>
      <c r="C55" s="63" t="s">
        <v>1120</v>
      </c>
      <c r="D55" s="64">
        <v>2082</v>
      </c>
      <c r="E55" s="65"/>
      <c r="F55" s="63" t="s">
        <v>1523</v>
      </c>
      <c r="H55" s="62" t="s">
        <v>1926</v>
      </c>
      <c r="K55" s="62" t="s">
        <v>1926</v>
      </c>
    </row>
    <row r="56" spans="1:11" s="62" customFormat="1" ht="15.75">
      <c r="A56" s="66">
        <v>49</v>
      </c>
      <c r="B56" s="63" t="s">
        <v>57</v>
      </c>
      <c r="C56" s="63" t="s">
        <v>1121</v>
      </c>
      <c r="D56" s="64">
        <v>1398</v>
      </c>
      <c r="E56" s="65"/>
      <c r="F56" s="63" t="s">
        <v>1523</v>
      </c>
      <c r="H56" s="62" t="s">
        <v>1926</v>
      </c>
      <c r="K56" s="62" t="s">
        <v>1926</v>
      </c>
    </row>
    <row r="57" spans="1:11" s="62" customFormat="1" ht="15.75">
      <c r="A57" s="66">
        <v>50</v>
      </c>
      <c r="B57" s="63" t="s">
        <v>59</v>
      </c>
      <c r="C57" s="63" t="s">
        <v>1122</v>
      </c>
      <c r="D57" s="64">
        <v>945</v>
      </c>
      <c r="E57" s="65"/>
      <c r="F57" s="63" t="s">
        <v>1554</v>
      </c>
      <c r="H57" s="62" t="s">
        <v>1926</v>
      </c>
      <c r="K57" s="62" t="s">
        <v>1926</v>
      </c>
    </row>
    <row r="58" spans="1:11" s="62" customFormat="1" ht="15.75">
      <c r="A58" s="66">
        <v>51</v>
      </c>
      <c r="B58" s="63" t="s">
        <v>60</v>
      </c>
      <c r="C58" s="63" t="s">
        <v>1123</v>
      </c>
      <c r="D58" s="64">
        <v>1521</v>
      </c>
      <c r="E58" s="65"/>
      <c r="F58" s="63" t="s">
        <v>1554</v>
      </c>
      <c r="H58" s="62" t="s">
        <v>1927</v>
      </c>
      <c r="K58" s="62" t="s">
        <v>1926</v>
      </c>
    </row>
    <row r="59" spans="1:11" s="62" customFormat="1" ht="15.75">
      <c r="A59" s="66">
        <v>52</v>
      </c>
      <c r="B59" s="63" t="s">
        <v>1888</v>
      </c>
      <c r="C59" s="63" t="s">
        <v>1124</v>
      </c>
      <c r="D59" s="64">
        <v>1775</v>
      </c>
      <c r="E59" s="65"/>
      <c r="F59" s="63" t="s">
        <v>1554</v>
      </c>
      <c r="H59" s="62" t="s">
        <v>1927</v>
      </c>
      <c r="K59" s="62" t="s">
        <v>1927</v>
      </c>
    </row>
    <row r="60" spans="1:11" s="62" customFormat="1" ht="15.75">
      <c r="A60" s="66">
        <v>53</v>
      </c>
      <c r="B60" s="63" t="s">
        <v>61</v>
      </c>
      <c r="C60" s="63" t="s">
        <v>1125</v>
      </c>
      <c r="D60" s="64">
        <v>1125</v>
      </c>
      <c r="E60" s="65"/>
      <c r="F60" s="63" t="s">
        <v>1554</v>
      </c>
      <c r="H60" s="62" t="s">
        <v>1926</v>
      </c>
      <c r="K60" s="62" t="s">
        <v>1926</v>
      </c>
    </row>
    <row r="61" spans="1:11" s="62" customFormat="1" ht="15.75">
      <c r="A61" s="66">
        <v>54</v>
      </c>
      <c r="B61" s="63" t="s">
        <v>62</v>
      </c>
      <c r="C61" s="63" t="s">
        <v>1126</v>
      </c>
      <c r="D61" s="64">
        <v>1904</v>
      </c>
      <c r="E61" s="65"/>
      <c r="F61" s="63" t="s">
        <v>1523</v>
      </c>
      <c r="H61" s="62" t="s">
        <v>1926</v>
      </c>
      <c r="K61" s="62" t="s">
        <v>1926</v>
      </c>
    </row>
    <row r="62" spans="1:11" s="62" customFormat="1" ht="15.75">
      <c r="A62" s="66">
        <v>55</v>
      </c>
      <c r="B62" s="63" t="s">
        <v>63</v>
      </c>
      <c r="C62" s="63" t="s">
        <v>1127</v>
      </c>
      <c r="D62" s="64">
        <v>1158</v>
      </c>
      <c r="E62" s="65"/>
      <c r="F62" s="63" t="s">
        <v>1554</v>
      </c>
      <c r="H62" s="62" t="s">
        <v>1927</v>
      </c>
      <c r="K62" s="62" t="s">
        <v>1927</v>
      </c>
    </row>
    <row r="63" spans="1:11" s="62" customFormat="1" ht="15.75">
      <c r="A63" s="66">
        <v>56</v>
      </c>
      <c r="B63" s="63" t="s">
        <v>64</v>
      </c>
      <c r="C63" s="63" t="s">
        <v>1128</v>
      </c>
      <c r="D63" s="64">
        <v>1274</v>
      </c>
      <c r="E63" s="65"/>
      <c r="F63" s="63" t="s">
        <v>1554</v>
      </c>
      <c r="H63" s="62" t="s">
        <v>1927</v>
      </c>
      <c r="K63" s="62" t="s">
        <v>1926</v>
      </c>
    </row>
    <row r="64" spans="1:11" s="62" customFormat="1" ht="15.75">
      <c r="A64" s="66">
        <v>57</v>
      </c>
      <c r="B64" s="63" t="s">
        <v>598</v>
      </c>
      <c r="C64" s="63" t="s">
        <v>1129</v>
      </c>
      <c r="D64" s="64">
        <v>1658</v>
      </c>
      <c r="E64" s="65"/>
      <c r="F64" s="63" t="s">
        <v>1523</v>
      </c>
      <c r="H64" s="62" t="s">
        <v>1926</v>
      </c>
      <c r="K64" s="62" t="s">
        <v>1926</v>
      </c>
    </row>
    <row r="65" spans="1:11" s="62" customFormat="1" ht="15.75">
      <c r="A65" s="66">
        <v>58</v>
      </c>
      <c r="B65" s="63" t="s">
        <v>599</v>
      </c>
      <c r="C65" s="63" t="s">
        <v>1130</v>
      </c>
      <c r="D65" s="64">
        <v>1664</v>
      </c>
      <c r="E65" s="65"/>
      <c r="F65" s="63" t="s">
        <v>1523</v>
      </c>
      <c r="H65" s="62" t="s">
        <v>1926</v>
      </c>
      <c r="K65" s="62" t="s">
        <v>1926</v>
      </c>
    </row>
    <row r="66" spans="1:11" s="62" customFormat="1" ht="15.75">
      <c r="A66" s="66">
        <v>59</v>
      </c>
      <c r="B66" s="63" t="s">
        <v>65</v>
      </c>
      <c r="C66" s="63" t="s">
        <v>1131</v>
      </c>
      <c r="D66" s="64">
        <v>1196</v>
      </c>
      <c r="E66" s="65"/>
      <c r="F66" s="63" t="s">
        <v>1554</v>
      </c>
      <c r="H66" s="62" t="s">
        <v>1926</v>
      </c>
      <c r="K66" s="62" t="s">
        <v>1926</v>
      </c>
    </row>
    <row r="67" spans="1:11" s="62" customFormat="1" ht="15.75">
      <c r="A67" s="66">
        <v>60</v>
      </c>
      <c r="B67" s="63" t="s">
        <v>66</v>
      </c>
      <c r="C67" s="63" t="s">
        <v>1132</v>
      </c>
      <c r="D67" s="64">
        <v>1581</v>
      </c>
      <c r="E67" s="65"/>
      <c r="F67" s="63" t="s">
        <v>1554</v>
      </c>
      <c r="H67" s="62" t="s">
        <v>1926</v>
      </c>
      <c r="K67" s="62" t="s">
        <v>1926</v>
      </c>
    </row>
    <row r="68" s="62" customFormat="1" ht="15.75"/>
    <row r="69" spans="1:6" s="62" customFormat="1" ht="15.75">
      <c r="A69" s="63"/>
      <c r="B69" s="62" t="s">
        <v>1891</v>
      </c>
      <c r="D69" s="64">
        <f>D10+D11+D12+D13+D15+D16+D17+D30+D45+D59+D62+D31</f>
        <v>17912</v>
      </c>
      <c r="E69" s="65"/>
      <c r="F69" s="48"/>
    </row>
    <row r="70" spans="1:6" s="62" customFormat="1" ht="15.75">
      <c r="A70" s="63"/>
      <c r="B70" s="62" t="s">
        <v>1892</v>
      </c>
      <c r="D70" s="64">
        <f>D67+D66+D65+D64+D61+D60+D57+D56+D55+D54+D53+D52+D51+D50+D49+D48+D47+D46+D44+D43+D42+D41+D40+D39+D38+D37+D36+1603+D32+D29+D27+D26+D25+D24+D23+D22+D21+D20+D19+D18+D14+D9+D8+D7+D6+D58+D63+D28</f>
        <v>76820</v>
      </c>
      <c r="E70" s="65"/>
      <c r="F70" s="48"/>
    </row>
    <row r="71" s="62" customFormat="1" ht="15.75"/>
    <row r="72" spans="1:4" ht="15.75">
      <c r="A72" s="63"/>
      <c r="B72" s="62"/>
      <c r="C72" s="62"/>
      <c r="D72" s="62"/>
    </row>
    <row r="73" spans="1:4" ht="15.75">
      <c r="A73" s="63"/>
      <c r="B73" s="62"/>
      <c r="C73" s="62"/>
      <c r="D73" s="62"/>
    </row>
    <row r="74" spans="1:4" ht="15.75">
      <c r="A74" s="63"/>
      <c r="B74" s="62"/>
      <c r="C74" s="62"/>
      <c r="D74" s="62"/>
    </row>
    <row r="75" ht="15.75">
      <c r="A75" s="63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85" zoomScaleNormal="85" zoomScalePageLayoutView="0" workbookViewId="0" topLeftCell="A1">
      <selection activeCell="N23" sqref="N23"/>
    </sheetView>
  </sheetViews>
  <sheetFormatPr defaultColWidth="8.796875" defaultRowHeight="15"/>
  <cols>
    <col min="1" max="1" width="3.3984375" style="40" customWidth="1"/>
    <col min="2" max="2" width="26.796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20.59765625" style="40" bestFit="1" customWidth="1"/>
    <col min="7" max="16384" width="8.796875" style="40" customWidth="1"/>
  </cols>
  <sheetData>
    <row r="1" s="51" customFormat="1" ht="15.75">
      <c r="A1" s="51" t="s">
        <v>1448</v>
      </c>
    </row>
    <row r="2" spans="2:11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K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83">
        <f>SUM(D5:D15)+SUM(D16:D77)</f>
        <v>103954</v>
      </c>
      <c r="H4" s="51"/>
    </row>
    <row r="5" spans="1:11" ht="15.75">
      <c r="A5" s="55">
        <v>1</v>
      </c>
      <c r="B5" s="48" t="s">
        <v>360</v>
      </c>
      <c r="C5" s="48" t="s">
        <v>947</v>
      </c>
      <c r="D5" s="83">
        <v>1143</v>
      </c>
      <c r="E5" s="50"/>
      <c r="F5" s="48" t="s">
        <v>1508</v>
      </c>
      <c r="H5" s="40" t="s">
        <v>1923</v>
      </c>
      <c r="K5" s="40" t="s">
        <v>1967</v>
      </c>
    </row>
    <row r="6" spans="1:11" ht="15.75">
      <c r="A6" s="55">
        <v>2</v>
      </c>
      <c r="B6" s="48" t="s">
        <v>361</v>
      </c>
      <c r="C6" s="48" t="s">
        <v>948</v>
      </c>
      <c r="D6" s="83">
        <v>847</v>
      </c>
      <c r="E6" s="50"/>
      <c r="F6" s="48" t="s">
        <v>1544</v>
      </c>
      <c r="H6" s="40" t="s">
        <v>1917</v>
      </c>
      <c r="K6" s="40" t="s">
        <v>1917</v>
      </c>
    </row>
    <row r="7" spans="1:11" ht="15.75">
      <c r="A7" s="55">
        <v>3</v>
      </c>
      <c r="B7" s="48" t="s">
        <v>1435</v>
      </c>
      <c r="C7" s="48" t="s">
        <v>949</v>
      </c>
      <c r="D7" s="83">
        <v>1135</v>
      </c>
      <c r="E7" s="50"/>
      <c r="F7" s="48" t="s">
        <v>1508</v>
      </c>
      <c r="H7" s="40" t="s">
        <v>1923</v>
      </c>
      <c r="K7" s="40" t="s">
        <v>1967</v>
      </c>
    </row>
    <row r="8" spans="1:11" ht="15.75">
      <c r="A8" s="55">
        <v>4</v>
      </c>
      <c r="B8" s="48" t="s">
        <v>362</v>
      </c>
      <c r="C8" s="48" t="s">
        <v>950</v>
      </c>
      <c r="D8" s="83">
        <v>1102</v>
      </c>
      <c r="E8" s="50"/>
      <c r="F8" s="48" t="s">
        <v>1544</v>
      </c>
      <c r="H8" s="40" t="s">
        <v>1917</v>
      </c>
      <c r="K8" s="40" t="s">
        <v>1917</v>
      </c>
    </row>
    <row r="9" spans="1:11" ht="15.75">
      <c r="A9" s="55">
        <v>5</v>
      </c>
      <c r="B9" s="48" t="s">
        <v>531</v>
      </c>
      <c r="C9" s="48" t="s">
        <v>951</v>
      </c>
      <c r="D9" s="83">
        <v>1876</v>
      </c>
      <c r="E9" s="50"/>
      <c r="F9" s="48" t="s">
        <v>1544</v>
      </c>
      <c r="H9" s="40" t="s">
        <v>1917</v>
      </c>
      <c r="K9" s="40" t="s">
        <v>1917</v>
      </c>
    </row>
    <row r="10" spans="1:11" ht="15.75">
      <c r="A10" s="55">
        <v>6</v>
      </c>
      <c r="B10" s="48" t="s">
        <v>532</v>
      </c>
      <c r="C10" s="48" t="s">
        <v>952</v>
      </c>
      <c r="D10" s="83">
        <v>1060</v>
      </c>
      <c r="E10" s="50"/>
      <c r="F10" s="48" t="s">
        <v>1508</v>
      </c>
      <c r="H10" s="40" t="s">
        <v>1923</v>
      </c>
      <c r="K10" s="40" t="s">
        <v>1967</v>
      </c>
    </row>
    <row r="11" spans="1:11" ht="15.75">
      <c r="A11" s="55">
        <v>7</v>
      </c>
      <c r="B11" s="48" t="s">
        <v>363</v>
      </c>
      <c r="C11" s="48" t="s">
        <v>953</v>
      </c>
      <c r="D11" s="83">
        <v>1849</v>
      </c>
      <c r="E11" s="50"/>
      <c r="F11" s="48" t="s">
        <v>1508</v>
      </c>
      <c r="H11" s="40" t="s">
        <v>1923</v>
      </c>
      <c r="K11" s="40" t="s">
        <v>1967</v>
      </c>
    </row>
    <row r="12" spans="1:11" ht="15.75">
      <c r="A12" s="55">
        <v>8</v>
      </c>
      <c r="B12" s="48" t="s">
        <v>364</v>
      </c>
      <c r="C12" s="48" t="s">
        <v>954</v>
      </c>
      <c r="D12" s="83">
        <v>800</v>
      </c>
      <c r="E12" s="50"/>
      <c r="F12" s="48" t="s">
        <v>1508</v>
      </c>
      <c r="H12" s="40" t="s">
        <v>1923</v>
      </c>
      <c r="K12" s="40" t="s">
        <v>1967</v>
      </c>
    </row>
    <row r="13" spans="1:11" ht="15.75">
      <c r="A13" s="55">
        <v>9</v>
      </c>
      <c r="B13" s="48" t="s">
        <v>533</v>
      </c>
      <c r="C13" s="48" t="s">
        <v>955</v>
      </c>
      <c r="D13" s="83">
        <v>1831</v>
      </c>
      <c r="E13" s="50"/>
      <c r="F13" s="48" t="s">
        <v>1544</v>
      </c>
      <c r="H13" s="40" t="s">
        <v>1917</v>
      </c>
      <c r="K13" s="40" t="s">
        <v>1917</v>
      </c>
    </row>
    <row r="14" spans="1:11" ht="15.75">
      <c r="A14" s="55">
        <v>10</v>
      </c>
      <c r="B14" s="48" t="s">
        <v>365</v>
      </c>
      <c r="C14" s="48" t="s">
        <v>956</v>
      </c>
      <c r="D14" s="83">
        <v>1292</v>
      </c>
      <c r="E14" s="50"/>
      <c r="F14" s="48" t="s">
        <v>1544</v>
      </c>
      <c r="H14" s="40" t="s">
        <v>1917</v>
      </c>
      <c r="K14" s="40" t="s">
        <v>1917</v>
      </c>
    </row>
    <row r="15" spans="1:11" ht="15.75">
      <c r="A15" s="55">
        <v>11</v>
      </c>
      <c r="B15" s="48" t="s">
        <v>534</v>
      </c>
      <c r="C15" s="48" t="s">
        <v>957</v>
      </c>
      <c r="D15" s="83">
        <v>2410</v>
      </c>
      <c r="E15" s="50"/>
      <c r="F15" s="48" t="s">
        <v>1508</v>
      </c>
      <c r="H15" s="40" t="s">
        <v>1923</v>
      </c>
      <c r="K15" s="40" t="s">
        <v>1967</v>
      </c>
    </row>
    <row r="16" spans="1:11" ht="15.75">
      <c r="A16" s="55">
        <v>12</v>
      </c>
      <c r="B16" s="48" t="s">
        <v>366</v>
      </c>
      <c r="C16" s="48" t="s">
        <v>958</v>
      </c>
      <c r="D16" s="83">
        <v>1557</v>
      </c>
      <c r="E16" s="50"/>
      <c r="F16" s="48" t="s">
        <v>1508</v>
      </c>
      <c r="H16" s="40" t="s">
        <v>1923</v>
      </c>
      <c r="K16" s="40" t="s">
        <v>1967</v>
      </c>
    </row>
    <row r="17" spans="1:11" ht="15.75">
      <c r="A17" s="55">
        <v>13</v>
      </c>
      <c r="B17" s="48" t="s">
        <v>367</v>
      </c>
      <c r="C17" s="48" t="s">
        <v>959</v>
      </c>
      <c r="D17" s="83">
        <v>1055</v>
      </c>
      <c r="E17" s="50"/>
      <c r="F17" s="48" t="s">
        <v>1508</v>
      </c>
      <c r="H17" s="40" t="s">
        <v>1923</v>
      </c>
      <c r="K17" s="40" t="s">
        <v>1967</v>
      </c>
    </row>
    <row r="18" spans="1:11" ht="15.75">
      <c r="A18" s="55">
        <v>14</v>
      </c>
      <c r="B18" s="48" t="s">
        <v>368</v>
      </c>
      <c r="C18" s="48" t="s">
        <v>960</v>
      </c>
      <c r="D18" s="83">
        <v>1652</v>
      </c>
      <c r="E18" s="50"/>
      <c r="F18" s="48" t="s">
        <v>1544</v>
      </c>
      <c r="H18" s="40" t="s">
        <v>1917</v>
      </c>
      <c r="K18" s="40" t="s">
        <v>1917</v>
      </c>
    </row>
    <row r="19" spans="1:11" ht="15.75">
      <c r="A19" s="55">
        <v>15</v>
      </c>
      <c r="B19" s="48" t="s">
        <v>617</v>
      </c>
      <c r="C19" s="48" t="s">
        <v>961</v>
      </c>
      <c r="D19" s="83">
        <v>1102</v>
      </c>
      <c r="E19" s="50"/>
      <c r="F19" s="48" t="s">
        <v>1508</v>
      </c>
      <c r="H19" s="40" t="s">
        <v>1923</v>
      </c>
      <c r="K19" s="40" t="s">
        <v>1967</v>
      </c>
    </row>
    <row r="20" spans="1:11" ht="15.75">
      <c r="A20" s="55">
        <v>16</v>
      </c>
      <c r="B20" s="48" t="s">
        <v>369</v>
      </c>
      <c r="C20" s="48" t="s">
        <v>962</v>
      </c>
      <c r="D20" s="83">
        <v>1215</v>
      </c>
      <c r="E20" s="50"/>
      <c r="F20" s="48" t="s">
        <v>1544</v>
      </c>
      <c r="H20" s="40" t="s">
        <v>1917</v>
      </c>
      <c r="K20" s="40" t="s">
        <v>1917</v>
      </c>
    </row>
    <row r="21" spans="1:11" ht="15.75">
      <c r="A21" s="55">
        <v>17</v>
      </c>
      <c r="B21" s="48" t="s">
        <v>535</v>
      </c>
      <c r="C21" s="48" t="s">
        <v>963</v>
      </c>
      <c r="D21" s="83">
        <v>1701</v>
      </c>
      <c r="E21" s="50"/>
      <c r="F21" s="48" t="s">
        <v>1544</v>
      </c>
      <c r="H21" s="40" t="s">
        <v>1917</v>
      </c>
      <c r="K21" s="40" t="s">
        <v>1917</v>
      </c>
    </row>
    <row r="22" spans="1:11" ht="15.75">
      <c r="A22" s="55">
        <v>18</v>
      </c>
      <c r="B22" s="48" t="s">
        <v>370</v>
      </c>
      <c r="C22" s="48" t="s">
        <v>964</v>
      </c>
      <c r="D22" s="83">
        <v>1901</v>
      </c>
      <c r="E22" s="50"/>
      <c r="F22" s="48" t="s">
        <v>1508</v>
      </c>
      <c r="H22" s="40" t="s">
        <v>1923</v>
      </c>
      <c r="K22" s="40" t="s">
        <v>1967</v>
      </c>
    </row>
    <row r="23" spans="1:11" ht="15.75">
      <c r="A23" s="55">
        <v>19</v>
      </c>
      <c r="B23" s="48" t="s">
        <v>537</v>
      </c>
      <c r="C23" s="48" t="s">
        <v>965</v>
      </c>
      <c r="D23" s="83">
        <v>1827</v>
      </c>
      <c r="E23" s="50"/>
      <c r="F23" s="48" t="s">
        <v>1544</v>
      </c>
      <c r="H23" s="40" t="s">
        <v>1917</v>
      </c>
      <c r="K23" s="40" t="s">
        <v>1917</v>
      </c>
    </row>
    <row r="24" spans="1:11" ht="15.75">
      <c r="A24" s="55">
        <v>20</v>
      </c>
      <c r="B24" s="48" t="s">
        <v>371</v>
      </c>
      <c r="C24" s="48" t="s">
        <v>966</v>
      </c>
      <c r="D24" s="83">
        <v>1178</v>
      </c>
      <c r="E24" s="50"/>
      <c r="F24" s="48" t="s">
        <v>1508</v>
      </c>
      <c r="H24" s="40" t="s">
        <v>1923</v>
      </c>
      <c r="K24" s="40" t="s">
        <v>1967</v>
      </c>
    </row>
    <row r="25" spans="1:11" ht="15.75">
      <c r="A25" s="55">
        <v>21</v>
      </c>
      <c r="B25" s="48" t="s">
        <v>372</v>
      </c>
      <c r="C25" s="48" t="s">
        <v>967</v>
      </c>
      <c r="D25" s="83">
        <v>1355</v>
      </c>
      <c r="E25" s="50"/>
      <c r="F25" s="48" t="s">
        <v>1508</v>
      </c>
      <c r="H25" s="40" t="s">
        <v>1923</v>
      </c>
      <c r="K25" s="40" t="s">
        <v>1967</v>
      </c>
    </row>
    <row r="26" spans="1:11" ht="15.75">
      <c r="A26" s="55">
        <v>22</v>
      </c>
      <c r="B26" s="48" t="s">
        <v>373</v>
      </c>
      <c r="C26" s="48" t="s">
        <v>968</v>
      </c>
      <c r="D26" s="83">
        <v>1607</v>
      </c>
      <c r="E26" s="50"/>
      <c r="F26" s="48" t="s">
        <v>1544</v>
      </c>
      <c r="H26" s="40" t="s">
        <v>1917</v>
      </c>
      <c r="K26" s="40" t="s">
        <v>1917</v>
      </c>
    </row>
    <row r="27" spans="1:11" ht="15.75">
      <c r="A27" s="55">
        <v>23</v>
      </c>
      <c r="B27" s="48" t="s">
        <v>374</v>
      </c>
      <c r="C27" s="48" t="s">
        <v>969</v>
      </c>
      <c r="D27" s="83">
        <v>2296</v>
      </c>
      <c r="E27" s="50"/>
      <c r="F27" s="48" t="s">
        <v>1508</v>
      </c>
      <c r="H27" s="40" t="s">
        <v>1923</v>
      </c>
      <c r="K27" s="40" t="s">
        <v>1967</v>
      </c>
    </row>
    <row r="28" spans="1:11" ht="15.75">
      <c r="A28" s="55">
        <v>24</v>
      </c>
      <c r="B28" s="48" t="s">
        <v>538</v>
      </c>
      <c r="C28" s="48" t="s">
        <v>970</v>
      </c>
      <c r="D28" s="83">
        <v>1141</v>
      </c>
      <c r="E28" s="50"/>
      <c r="F28" s="48" t="s">
        <v>1508</v>
      </c>
      <c r="H28" s="40" t="s">
        <v>1923</v>
      </c>
      <c r="K28" s="40" t="s">
        <v>1967</v>
      </c>
    </row>
    <row r="29" spans="1:11" ht="15.75">
      <c r="A29" s="55">
        <v>25</v>
      </c>
      <c r="B29" s="48" t="s">
        <v>1766</v>
      </c>
      <c r="C29" s="48" t="s">
        <v>971</v>
      </c>
      <c r="D29" s="83">
        <v>925</v>
      </c>
      <c r="E29" s="50"/>
      <c r="F29" s="48" t="s">
        <v>1508</v>
      </c>
      <c r="H29" s="40" t="s">
        <v>1923</v>
      </c>
      <c r="K29" s="40" t="s">
        <v>1967</v>
      </c>
    </row>
    <row r="30" spans="1:11" ht="15.75">
      <c r="A30" s="55">
        <v>26</v>
      </c>
      <c r="B30" s="48" t="s">
        <v>375</v>
      </c>
      <c r="C30" s="48" t="s">
        <v>972</v>
      </c>
      <c r="D30" s="83">
        <v>798</v>
      </c>
      <c r="E30" s="50"/>
      <c r="F30" s="48" t="s">
        <v>1544</v>
      </c>
      <c r="H30" s="40" t="s">
        <v>1917</v>
      </c>
      <c r="K30" s="40" t="s">
        <v>1917</v>
      </c>
    </row>
    <row r="31" spans="1:11" ht="15.75">
      <c r="A31" s="55">
        <v>27</v>
      </c>
      <c r="B31" s="48" t="s">
        <v>376</v>
      </c>
      <c r="C31" s="48" t="s">
        <v>973</v>
      </c>
      <c r="D31" s="83">
        <v>1155</v>
      </c>
      <c r="E31" s="50"/>
      <c r="F31" s="48" t="s">
        <v>1544</v>
      </c>
      <c r="H31" s="40" t="s">
        <v>1917</v>
      </c>
      <c r="K31" s="40" t="s">
        <v>1917</v>
      </c>
    </row>
    <row r="32" spans="1:11" ht="15.75">
      <c r="A32" s="55">
        <v>28</v>
      </c>
      <c r="B32" s="48" t="s">
        <v>377</v>
      </c>
      <c r="C32" s="48" t="s">
        <v>974</v>
      </c>
      <c r="D32" s="83">
        <v>949</v>
      </c>
      <c r="E32" s="50"/>
      <c r="F32" s="48" t="s">
        <v>1508</v>
      </c>
      <c r="H32" s="40" t="s">
        <v>1923</v>
      </c>
      <c r="K32" s="40" t="s">
        <v>1967</v>
      </c>
    </row>
    <row r="33" spans="1:11" ht="15.75">
      <c r="A33" s="55">
        <v>29</v>
      </c>
      <c r="B33" s="48" t="s">
        <v>378</v>
      </c>
      <c r="C33" s="48" t="s">
        <v>975</v>
      </c>
      <c r="D33" s="83">
        <v>1517</v>
      </c>
      <c r="E33" s="50"/>
      <c r="F33" s="48" t="s">
        <v>1508</v>
      </c>
      <c r="H33" s="40" t="s">
        <v>1923</v>
      </c>
      <c r="K33" s="40" t="s">
        <v>1967</v>
      </c>
    </row>
    <row r="34" spans="1:11" ht="15.75">
      <c r="A34" s="55">
        <v>30</v>
      </c>
      <c r="B34" s="48" t="s">
        <v>379</v>
      </c>
      <c r="C34" s="48" t="s">
        <v>976</v>
      </c>
      <c r="D34" s="83">
        <v>1726</v>
      </c>
      <c r="E34" s="50"/>
      <c r="F34" s="48" t="s">
        <v>1508</v>
      </c>
      <c r="H34" s="40" t="s">
        <v>1923</v>
      </c>
      <c r="K34" s="40" t="s">
        <v>1967</v>
      </c>
    </row>
    <row r="35" spans="1:11" ht="15.75">
      <c r="A35" s="55">
        <v>31</v>
      </c>
      <c r="B35" s="48" t="s">
        <v>380</v>
      </c>
      <c r="C35" s="48" t="s">
        <v>977</v>
      </c>
      <c r="D35" s="83">
        <v>1763</v>
      </c>
      <c r="E35" s="50"/>
      <c r="F35" s="48" t="s">
        <v>1544</v>
      </c>
      <c r="H35" s="40" t="s">
        <v>1917</v>
      </c>
      <c r="K35" s="40" t="s">
        <v>1917</v>
      </c>
    </row>
    <row r="36" spans="1:11" ht="15.75">
      <c r="A36" s="55">
        <v>32</v>
      </c>
      <c r="B36" s="48" t="s">
        <v>381</v>
      </c>
      <c r="C36" s="48" t="s">
        <v>978</v>
      </c>
      <c r="D36" s="83">
        <v>1441</v>
      </c>
      <c r="E36" s="50"/>
      <c r="F36" s="48" t="s">
        <v>1544</v>
      </c>
      <c r="H36" s="40" t="s">
        <v>1917</v>
      </c>
      <c r="K36" s="40" t="s">
        <v>1917</v>
      </c>
    </row>
    <row r="37" spans="1:11" ht="15.75">
      <c r="A37" s="55">
        <v>33</v>
      </c>
      <c r="B37" s="48" t="s">
        <v>536</v>
      </c>
      <c r="C37" s="48" t="s">
        <v>979</v>
      </c>
      <c r="D37" s="83">
        <v>987</v>
      </c>
      <c r="E37" s="50"/>
      <c r="F37" s="48" t="s">
        <v>1508</v>
      </c>
      <c r="H37" s="40" t="s">
        <v>1923</v>
      </c>
      <c r="K37" s="40" t="s">
        <v>1967</v>
      </c>
    </row>
    <row r="38" spans="1:11" ht="15.75">
      <c r="A38" s="55">
        <v>34</v>
      </c>
      <c r="B38" s="48" t="s">
        <v>382</v>
      </c>
      <c r="C38" s="48" t="s">
        <v>980</v>
      </c>
      <c r="D38" s="83">
        <v>1301</v>
      </c>
      <c r="E38" s="50"/>
      <c r="F38" s="48" t="s">
        <v>1544</v>
      </c>
      <c r="H38" s="40" t="s">
        <v>1917</v>
      </c>
      <c r="K38" s="40" t="s">
        <v>1917</v>
      </c>
    </row>
    <row r="39" spans="1:11" ht="15.75">
      <c r="A39" s="55">
        <v>35</v>
      </c>
      <c r="B39" s="48" t="s">
        <v>383</v>
      </c>
      <c r="C39" s="48" t="s">
        <v>981</v>
      </c>
      <c r="D39" s="83">
        <v>895</v>
      </c>
      <c r="E39" s="50"/>
      <c r="F39" s="48" t="s">
        <v>1544</v>
      </c>
      <c r="H39" s="40" t="s">
        <v>1917</v>
      </c>
      <c r="K39" s="40" t="s">
        <v>1917</v>
      </c>
    </row>
    <row r="40" spans="1:11" ht="15.75">
      <c r="A40" s="55">
        <v>36</v>
      </c>
      <c r="B40" s="48" t="s">
        <v>384</v>
      </c>
      <c r="C40" s="48" t="s">
        <v>982</v>
      </c>
      <c r="D40" s="83">
        <v>1217</v>
      </c>
      <c r="E40" s="50"/>
      <c r="F40" s="48" t="s">
        <v>1544</v>
      </c>
      <c r="H40" s="40" t="s">
        <v>1917</v>
      </c>
      <c r="K40" s="40" t="s">
        <v>1917</v>
      </c>
    </row>
    <row r="41" spans="1:11" ht="15.75">
      <c r="A41" s="55">
        <v>37</v>
      </c>
      <c r="B41" s="48" t="s">
        <v>385</v>
      </c>
      <c r="C41" s="48" t="s">
        <v>983</v>
      </c>
      <c r="D41" s="83">
        <v>762</v>
      </c>
      <c r="E41" s="50"/>
      <c r="F41" s="48" t="s">
        <v>1508</v>
      </c>
      <c r="H41" s="40" t="s">
        <v>1923</v>
      </c>
      <c r="K41" s="40" t="s">
        <v>1967</v>
      </c>
    </row>
    <row r="42" spans="1:11" ht="15.75">
      <c r="A42" s="55">
        <v>38</v>
      </c>
      <c r="B42" s="48" t="s">
        <v>386</v>
      </c>
      <c r="C42" s="48" t="s">
        <v>984</v>
      </c>
      <c r="D42" s="83">
        <v>901</v>
      </c>
      <c r="E42" s="50"/>
      <c r="F42" s="48" t="s">
        <v>1508</v>
      </c>
      <c r="H42" s="40" t="s">
        <v>1923</v>
      </c>
      <c r="K42" s="40" t="s">
        <v>1967</v>
      </c>
    </row>
    <row r="43" spans="1:11" ht="15.75">
      <c r="A43" s="55">
        <v>39</v>
      </c>
      <c r="B43" s="48" t="s">
        <v>544</v>
      </c>
      <c r="C43" s="48" t="s">
        <v>985</v>
      </c>
      <c r="D43" s="83">
        <v>1071</v>
      </c>
      <c r="E43" s="50"/>
      <c r="F43" s="48" t="s">
        <v>1508</v>
      </c>
      <c r="H43" s="40" t="s">
        <v>1923</v>
      </c>
      <c r="K43" s="40" t="s">
        <v>1967</v>
      </c>
    </row>
    <row r="44" spans="1:11" ht="15.75">
      <c r="A44" s="55">
        <v>40</v>
      </c>
      <c r="B44" s="48" t="s">
        <v>387</v>
      </c>
      <c r="C44" s="48" t="s">
        <v>1018</v>
      </c>
      <c r="D44" s="83">
        <v>865</v>
      </c>
      <c r="E44" s="50"/>
      <c r="F44" s="48" t="s">
        <v>1508</v>
      </c>
      <c r="H44" s="40" t="s">
        <v>1923</v>
      </c>
      <c r="K44" s="40" t="s">
        <v>1967</v>
      </c>
    </row>
    <row r="45" spans="1:11" ht="15.75">
      <c r="A45" s="55">
        <v>41</v>
      </c>
      <c r="B45" s="48" t="s">
        <v>388</v>
      </c>
      <c r="C45" s="48" t="s">
        <v>986</v>
      </c>
      <c r="D45" s="83">
        <v>2149</v>
      </c>
      <c r="E45" s="50"/>
      <c r="F45" s="48" t="s">
        <v>1544</v>
      </c>
      <c r="H45" s="40" t="s">
        <v>1917</v>
      </c>
      <c r="K45" s="40" t="s">
        <v>1917</v>
      </c>
    </row>
    <row r="46" spans="1:11" ht="15.75">
      <c r="A46" s="55">
        <v>42</v>
      </c>
      <c r="B46" s="48" t="s">
        <v>1893</v>
      </c>
      <c r="C46" s="48" t="s">
        <v>987</v>
      </c>
      <c r="D46" s="83">
        <v>846</v>
      </c>
      <c r="E46" s="50"/>
      <c r="F46" s="48" t="s">
        <v>1544</v>
      </c>
      <c r="H46" s="40" t="s">
        <v>1917</v>
      </c>
      <c r="K46" s="40" t="s">
        <v>1917</v>
      </c>
    </row>
    <row r="47" spans="1:11" ht="15.75">
      <c r="A47" s="55">
        <v>43</v>
      </c>
      <c r="B47" s="48" t="s">
        <v>389</v>
      </c>
      <c r="C47" s="48" t="s">
        <v>988</v>
      </c>
      <c r="D47" s="83">
        <v>1815</v>
      </c>
      <c r="E47" s="50"/>
      <c r="F47" s="48" t="s">
        <v>1544</v>
      </c>
      <c r="H47" s="40" t="s">
        <v>1917</v>
      </c>
      <c r="K47" s="40" t="s">
        <v>1917</v>
      </c>
    </row>
    <row r="48" spans="1:11" ht="15.75">
      <c r="A48" s="55">
        <v>44</v>
      </c>
      <c r="B48" s="48" t="s">
        <v>1773</v>
      </c>
      <c r="C48" s="48" t="s">
        <v>989</v>
      </c>
      <c r="D48" s="83">
        <v>1563</v>
      </c>
      <c r="E48" s="50"/>
      <c r="F48" s="48" t="s">
        <v>1544</v>
      </c>
      <c r="H48" s="40" t="s">
        <v>1917</v>
      </c>
      <c r="K48" s="40" t="s">
        <v>1917</v>
      </c>
    </row>
    <row r="49" spans="1:11" ht="15.75">
      <c r="A49" s="55">
        <v>45</v>
      </c>
      <c r="B49" s="48" t="s">
        <v>546</v>
      </c>
      <c r="C49" s="48" t="s">
        <v>990</v>
      </c>
      <c r="D49" s="83">
        <v>1450</v>
      </c>
      <c r="E49" s="50"/>
      <c r="F49" s="48" t="s">
        <v>1508</v>
      </c>
      <c r="H49" s="40" t="s">
        <v>1923</v>
      </c>
      <c r="K49" s="40" t="s">
        <v>1967</v>
      </c>
    </row>
    <row r="50" spans="1:11" ht="15.75">
      <c r="A50" s="55">
        <v>46</v>
      </c>
      <c r="B50" s="48" t="s">
        <v>390</v>
      </c>
      <c r="C50" s="48" t="s">
        <v>991</v>
      </c>
      <c r="D50" s="83">
        <v>978</v>
      </c>
      <c r="E50" s="50"/>
      <c r="F50" s="48" t="s">
        <v>1508</v>
      </c>
      <c r="H50" s="40" t="s">
        <v>1923</v>
      </c>
      <c r="K50" s="40" t="s">
        <v>1967</v>
      </c>
    </row>
    <row r="51" spans="1:11" ht="15.75">
      <c r="A51" s="55">
        <v>47</v>
      </c>
      <c r="B51" s="48" t="s">
        <v>391</v>
      </c>
      <c r="C51" s="48" t="s">
        <v>992</v>
      </c>
      <c r="D51" s="83">
        <v>1701</v>
      </c>
      <c r="E51" s="50"/>
      <c r="F51" s="48" t="s">
        <v>1544</v>
      </c>
      <c r="H51" s="40" t="s">
        <v>1917</v>
      </c>
      <c r="K51" s="40" t="s">
        <v>1917</v>
      </c>
    </row>
    <row r="52" spans="1:11" ht="15.75">
      <c r="A52" s="55">
        <v>48</v>
      </c>
      <c r="B52" s="48" t="s">
        <v>392</v>
      </c>
      <c r="C52" s="48" t="s">
        <v>993</v>
      </c>
      <c r="D52" s="83">
        <v>1405</v>
      </c>
      <c r="E52" s="50"/>
      <c r="F52" s="48" t="s">
        <v>1508</v>
      </c>
      <c r="H52" s="40" t="s">
        <v>1923</v>
      </c>
      <c r="K52" s="40" t="s">
        <v>1967</v>
      </c>
    </row>
    <row r="53" spans="1:11" ht="15.75">
      <c r="A53" s="55">
        <v>49</v>
      </c>
      <c r="B53" s="48" t="s">
        <v>393</v>
      </c>
      <c r="C53" s="48" t="s">
        <v>994</v>
      </c>
      <c r="D53" s="83">
        <v>1069</v>
      </c>
      <c r="E53" s="50"/>
      <c r="F53" s="48" t="s">
        <v>1544</v>
      </c>
      <c r="H53" s="40" t="s">
        <v>1917</v>
      </c>
      <c r="K53" s="40" t="s">
        <v>1917</v>
      </c>
    </row>
    <row r="54" spans="1:11" ht="15.75">
      <c r="A54" s="55">
        <v>50</v>
      </c>
      <c r="B54" s="48" t="s">
        <v>394</v>
      </c>
      <c r="C54" s="48" t="s">
        <v>995</v>
      </c>
      <c r="D54" s="83">
        <v>1107</v>
      </c>
      <c r="E54" s="50"/>
      <c r="F54" s="48" t="s">
        <v>1544</v>
      </c>
      <c r="H54" s="40" t="s">
        <v>1917</v>
      </c>
      <c r="K54" s="40" t="s">
        <v>1917</v>
      </c>
    </row>
    <row r="55" spans="1:11" ht="15.75">
      <c r="A55" s="55">
        <v>51</v>
      </c>
      <c r="B55" s="48" t="s">
        <v>1894</v>
      </c>
      <c r="C55" s="48" t="s">
        <v>996</v>
      </c>
      <c r="D55" s="83">
        <v>1243</v>
      </c>
      <c r="E55" s="50"/>
      <c r="F55" s="48" t="s">
        <v>1508</v>
      </c>
      <c r="H55" s="40" t="s">
        <v>1923</v>
      </c>
      <c r="K55" s="40" t="s">
        <v>1967</v>
      </c>
    </row>
    <row r="56" spans="1:11" ht="15.75">
      <c r="A56" s="55">
        <v>52</v>
      </c>
      <c r="B56" s="48" t="s">
        <v>395</v>
      </c>
      <c r="C56" s="48" t="s">
        <v>997</v>
      </c>
      <c r="D56" s="83">
        <v>2122</v>
      </c>
      <c r="E56" s="50"/>
      <c r="F56" s="48" t="s">
        <v>1544</v>
      </c>
      <c r="H56" s="40" t="s">
        <v>1917</v>
      </c>
      <c r="K56" s="40" t="s">
        <v>1917</v>
      </c>
    </row>
    <row r="57" spans="1:11" ht="15.75">
      <c r="A57" s="55">
        <v>53</v>
      </c>
      <c r="B57" s="48" t="s">
        <v>396</v>
      </c>
      <c r="C57" s="48" t="s">
        <v>998</v>
      </c>
      <c r="D57" s="83">
        <v>1401</v>
      </c>
      <c r="E57" s="50"/>
      <c r="F57" s="48" t="s">
        <v>1544</v>
      </c>
      <c r="H57" s="40" t="s">
        <v>1917</v>
      </c>
      <c r="K57" s="40" t="s">
        <v>1917</v>
      </c>
    </row>
    <row r="58" spans="1:11" ht="15.75">
      <c r="A58" s="55">
        <v>54</v>
      </c>
      <c r="B58" s="48" t="s">
        <v>397</v>
      </c>
      <c r="C58" s="48" t="s">
        <v>999</v>
      </c>
      <c r="D58" s="83">
        <v>1796</v>
      </c>
      <c r="E58" s="50"/>
      <c r="F58" s="48" t="s">
        <v>1544</v>
      </c>
      <c r="H58" s="40" t="s">
        <v>1917</v>
      </c>
      <c r="K58" s="40" t="s">
        <v>1917</v>
      </c>
    </row>
    <row r="59" spans="1:11" ht="15.75">
      <c r="A59" s="55">
        <v>55</v>
      </c>
      <c r="B59" s="48" t="s">
        <v>398</v>
      </c>
      <c r="C59" s="48" t="s">
        <v>1000</v>
      </c>
      <c r="D59" s="83">
        <v>1447</v>
      </c>
      <c r="E59" s="50"/>
      <c r="F59" s="48" t="s">
        <v>1544</v>
      </c>
      <c r="H59" s="40" t="s">
        <v>1917</v>
      </c>
      <c r="K59" s="40" t="s">
        <v>1917</v>
      </c>
    </row>
    <row r="60" spans="1:11" ht="15.75">
      <c r="A60" s="55">
        <v>56</v>
      </c>
      <c r="B60" s="48" t="s">
        <v>399</v>
      </c>
      <c r="C60" s="48" t="s">
        <v>1001</v>
      </c>
      <c r="D60" s="83">
        <v>1215</v>
      </c>
      <c r="E60" s="50"/>
      <c r="F60" s="48" t="s">
        <v>1544</v>
      </c>
      <c r="H60" s="40" t="s">
        <v>1917</v>
      </c>
      <c r="K60" s="40" t="s">
        <v>1917</v>
      </c>
    </row>
    <row r="61" spans="1:11" ht="15.75">
      <c r="A61" s="55">
        <v>57</v>
      </c>
      <c r="B61" s="48" t="s">
        <v>547</v>
      </c>
      <c r="C61" s="48" t="s">
        <v>1002</v>
      </c>
      <c r="D61" s="83">
        <v>1375</v>
      </c>
      <c r="E61" s="50"/>
      <c r="F61" s="48" t="s">
        <v>1508</v>
      </c>
      <c r="H61" s="40" t="s">
        <v>1923</v>
      </c>
      <c r="K61" s="40" t="s">
        <v>1967</v>
      </c>
    </row>
    <row r="62" spans="1:11" ht="15.75">
      <c r="A62" s="55">
        <v>58</v>
      </c>
      <c r="B62" s="48" t="s">
        <v>400</v>
      </c>
      <c r="C62" s="48" t="s">
        <v>1003</v>
      </c>
      <c r="D62" s="83">
        <v>2174</v>
      </c>
      <c r="E62" s="50"/>
      <c r="F62" s="48" t="s">
        <v>1508</v>
      </c>
      <c r="H62" s="40" t="s">
        <v>1923</v>
      </c>
      <c r="K62" s="40" t="s">
        <v>1967</v>
      </c>
    </row>
    <row r="63" spans="1:11" ht="15.75">
      <c r="A63" s="55">
        <v>59</v>
      </c>
      <c r="B63" s="48" t="s">
        <v>548</v>
      </c>
      <c r="C63" s="48" t="s">
        <v>1004</v>
      </c>
      <c r="D63" s="83">
        <v>1589</v>
      </c>
      <c r="E63" s="50"/>
      <c r="F63" s="48" t="s">
        <v>1508</v>
      </c>
      <c r="H63" s="40" t="s">
        <v>1923</v>
      </c>
      <c r="K63" s="40" t="s">
        <v>1967</v>
      </c>
    </row>
    <row r="64" spans="1:11" ht="15.75">
      <c r="A64" s="55">
        <v>60</v>
      </c>
      <c r="B64" s="48" t="s">
        <v>549</v>
      </c>
      <c r="C64" s="48" t="s">
        <v>1005</v>
      </c>
      <c r="D64" s="83">
        <v>1724</v>
      </c>
      <c r="E64" s="50"/>
      <c r="F64" s="48" t="s">
        <v>1544</v>
      </c>
      <c r="H64" s="40" t="s">
        <v>1917</v>
      </c>
      <c r="K64" s="40" t="s">
        <v>1917</v>
      </c>
    </row>
    <row r="65" spans="1:11" ht="15.75">
      <c r="A65" s="55">
        <v>61</v>
      </c>
      <c r="B65" s="48" t="s">
        <v>281</v>
      </c>
      <c r="C65" s="48" t="s">
        <v>1006</v>
      </c>
      <c r="D65" s="83">
        <v>1263</v>
      </c>
      <c r="E65" s="50"/>
      <c r="F65" s="48" t="s">
        <v>1508</v>
      </c>
      <c r="H65" s="40" t="s">
        <v>1923</v>
      </c>
      <c r="K65" s="40" t="s">
        <v>1967</v>
      </c>
    </row>
    <row r="66" spans="1:11" ht="15.75">
      <c r="A66" s="55">
        <v>62</v>
      </c>
      <c r="B66" s="48" t="s">
        <v>282</v>
      </c>
      <c r="C66" s="48" t="s">
        <v>1007</v>
      </c>
      <c r="D66" s="83">
        <v>2365</v>
      </c>
      <c r="E66" s="50"/>
      <c r="F66" s="48" t="s">
        <v>1508</v>
      </c>
      <c r="H66" s="40" t="s">
        <v>1923</v>
      </c>
      <c r="K66" s="40" t="s">
        <v>1967</v>
      </c>
    </row>
    <row r="67" spans="1:11" ht="15.75">
      <c r="A67" s="55">
        <v>63</v>
      </c>
      <c r="B67" s="48" t="s">
        <v>283</v>
      </c>
      <c r="C67" s="48" t="s">
        <v>1008</v>
      </c>
      <c r="D67" s="83">
        <v>2194</v>
      </c>
      <c r="E67" s="50"/>
      <c r="F67" s="48" t="s">
        <v>1508</v>
      </c>
      <c r="H67" s="40" t="s">
        <v>1923</v>
      </c>
      <c r="K67" s="40" t="s">
        <v>1967</v>
      </c>
    </row>
    <row r="68" spans="1:11" ht="15.75">
      <c r="A68" s="55">
        <v>64</v>
      </c>
      <c r="B68" s="40" t="s">
        <v>550</v>
      </c>
      <c r="C68" s="48" t="s">
        <v>1009</v>
      </c>
      <c r="D68" s="83">
        <v>1305</v>
      </c>
      <c r="E68" s="50"/>
      <c r="F68" s="48" t="s">
        <v>1508</v>
      </c>
      <c r="H68" s="40" t="s">
        <v>1923</v>
      </c>
      <c r="K68" s="40" t="s">
        <v>1967</v>
      </c>
    </row>
    <row r="69" spans="1:11" ht="15.75">
      <c r="A69" s="55">
        <v>65</v>
      </c>
      <c r="B69" s="48" t="s">
        <v>545</v>
      </c>
      <c r="C69" s="48" t="s">
        <v>1019</v>
      </c>
      <c r="D69" s="83">
        <v>1537</v>
      </c>
      <c r="E69" s="50"/>
      <c r="F69" s="48" t="s">
        <v>1508</v>
      </c>
      <c r="H69" s="40" t="s">
        <v>1923</v>
      </c>
      <c r="K69" s="40" t="s">
        <v>1967</v>
      </c>
    </row>
    <row r="70" spans="1:11" ht="15.75">
      <c r="A70" s="55">
        <v>66</v>
      </c>
      <c r="B70" s="48" t="s">
        <v>551</v>
      </c>
      <c r="C70" s="48" t="s">
        <v>1010</v>
      </c>
      <c r="D70" s="83">
        <v>1763</v>
      </c>
      <c r="E70" s="50"/>
      <c r="F70" s="48" t="s">
        <v>1508</v>
      </c>
      <c r="H70" s="40" t="s">
        <v>1923</v>
      </c>
      <c r="K70" s="40" t="s">
        <v>1967</v>
      </c>
    </row>
    <row r="71" spans="1:11" ht="15.75">
      <c r="A71" s="55">
        <v>67</v>
      </c>
      <c r="B71" s="48" t="s">
        <v>402</v>
      </c>
      <c r="C71" s="48" t="s">
        <v>1011</v>
      </c>
      <c r="D71" s="83">
        <v>1066</v>
      </c>
      <c r="E71" s="50"/>
      <c r="F71" s="48" t="s">
        <v>1544</v>
      </c>
      <c r="H71" s="40" t="s">
        <v>1917</v>
      </c>
      <c r="K71" s="40" t="s">
        <v>1917</v>
      </c>
    </row>
    <row r="72" spans="1:11" ht="15.75">
      <c r="A72" s="55">
        <v>68</v>
      </c>
      <c r="B72" s="48" t="s">
        <v>403</v>
      </c>
      <c r="C72" s="48" t="s">
        <v>1012</v>
      </c>
      <c r="D72" s="83">
        <v>962</v>
      </c>
      <c r="E72" s="50"/>
      <c r="F72" s="48" t="s">
        <v>1544</v>
      </c>
      <c r="H72" s="40" t="s">
        <v>1917</v>
      </c>
      <c r="K72" s="40" t="s">
        <v>1917</v>
      </c>
    </row>
    <row r="73" spans="1:11" ht="15.75">
      <c r="A73" s="55">
        <v>69</v>
      </c>
      <c r="B73" s="48" t="s">
        <v>404</v>
      </c>
      <c r="C73" s="48" t="s">
        <v>1013</v>
      </c>
      <c r="D73" s="83">
        <v>1995</v>
      </c>
      <c r="E73" s="50"/>
      <c r="F73" s="48" t="s">
        <v>1544</v>
      </c>
      <c r="H73" s="40" t="s">
        <v>1917</v>
      </c>
      <c r="K73" s="40" t="s">
        <v>1917</v>
      </c>
    </row>
    <row r="74" spans="1:11" ht="15.75">
      <c r="A74" s="55">
        <v>70</v>
      </c>
      <c r="B74" s="48" t="s">
        <v>405</v>
      </c>
      <c r="C74" s="48" t="s">
        <v>1014</v>
      </c>
      <c r="D74" s="83">
        <v>1602</v>
      </c>
      <c r="E74" s="50"/>
      <c r="F74" s="48" t="s">
        <v>1544</v>
      </c>
      <c r="H74" s="40" t="s">
        <v>1917</v>
      </c>
      <c r="K74" s="40" t="s">
        <v>1917</v>
      </c>
    </row>
    <row r="75" spans="1:11" ht="15.75">
      <c r="A75" s="55">
        <v>71</v>
      </c>
      <c r="B75" s="48" t="s">
        <v>406</v>
      </c>
      <c r="C75" s="48" t="s">
        <v>1015</v>
      </c>
      <c r="D75" s="83">
        <v>1705</v>
      </c>
      <c r="E75" s="50"/>
      <c r="F75" s="48" t="s">
        <v>1508</v>
      </c>
      <c r="H75" s="40" t="s">
        <v>1923</v>
      </c>
      <c r="K75" s="40" t="s">
        <v>1967</v>
      </c>
    </row>
    <row r="76" spans="1:11" ht="15.75">
      <c r="A76" s="55">
        <v>72</v>
      </c>
      <c r="B76" s="48" t="s">
        <v>407</v>
      </c>
      <c r="C76" s="48" t="s">
        <v>1016</v>
      </c>
      <c r="D76" s="83">
        <v>888</v>
      </c>
      <c r="E76" s="50"/>
      <c r="F76" s="48" t="s">
        <v>1508</v>
      </c>
      <c r="H76" s="40" t="s">
        <v>1923</v>
      </c>
      <c r="K76" s="40" t="s">
        <v>1967</v>
      </c>
    </row>
    <row r="77" spans="1:11" ht="15.75">
      <c r="A77" s="55">
        <v>73</v>
      </c>
      <c r="B77" s="48" t="s">
        <v>408</v>
      </c>
      <c r="C77" s="48" t="s">
        <v>1017</v>
      </c>
      <c r="D77" s="83">
        <v>1935</v>
      </c>
      <c r="E77" s="50"/>
      <c r="F77" s="48" t="s">
        <v>1508</v>
      </c>
      <c r="H77" s="40" t="s">
        <v>1923</v>
      </c>
      <c r="K77" s="40" t="s">
        <v>1967</v>
      </c>
    </row>
    <row r="78" ht="15.75">
      <c r="F78" s="48" t="s">
        <v>1608</v>
      </c>
    </row>
    <row r="79" spans="1:6" ht="15.75">
      <c r="A79" s="48"/>
      <c r="B79" s="40" t="s">
        <v>1947</v>
      </c>
      <c r="D79" s="49">
        <f>D5+D7+D10+D11+D12+D15+D16+D17+D19+D22+D24+D25+D27+D28+D29+D32+D33+D34+D37+D41+D42+D43+D44+D49+D50+D52+D55+D61+D62+D63+D65+D66+D67+D68+D69+D70+D75+D76+D77</f>
        <v>54854</v>
      </c>
      <c r="E79" s="50"/>
      <c r="F79" s="48"/>
    </row>
    <row r="80" spans="1:6" ht="15.75">
      <c r="A80" s="48"/>
      <c r="B80" s="40" t="s">
        <v>1840</v>
      </c>
      <c r="D80" s="49">
        <f>D6+D8+D9+D13+D14+D18+D20+D21+D23+D26+D30+D31+D35+D36+D38+D39+D40+D45+D46+D47+D48+D51+D53+D54+D56+D57+D58+D59+D60+D64+D71+D72+D73+D74</f>
        <v>49100</v>
      </c>
      <c r="E80" s="50"/>
      <c r="F80" s="48"/>
    </row>
    <row r="82" ht="15.75">
      <c r="A82" s="48"/>
    </row>
  </sheetData>
  <sheetProtection/>
  <autoFilter ref="F1:F86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8">
      <selection activeCell="A113" sqref="A113"/>
    </sheetView>
  </sheetViews>
  <sheetFormatPr defaultColWidth="8.796875" defaultRowHeight="15"/>
  <cols>
    <col min="1" max="1" width="34.09765625" style="0" customWidth="1"/>
  </cols>
  <sheetData>
    <row r="1" spans="1:6" s="8" customFormat="1" ht="15">
      <c r="A1" s="38" t="s">
        <v>401</v>
      </c>
      <c r="B1" s="37"/>
      <c r="C1" s="37"/>
      <c r="D1" s="39">
        <v>2016</v>
      </c>
      <c r="E1" s="10"/>
      <c r="F1" s="7"/>
    </row>
    <row r="2" spans="1:6" s="8" customFormat="1" ht="15">
      <c r="A2" s="38"/>
      <c r="B2" s="37"/>
      <c r="C2" s="37"/>
      <c r="D2" s="39"/>
      <c r="E2" s="10"/>
      <c r="F2" s="7"/>
    </row>
    <row r="3" spans="1:6" s="8" customFormat="1" ht="15">
      <c r="A3" s="38" t="s">
        <v>616</v>
      </c>
      <c r="B3" s="37"/>
      <c r="C3" s="37"/>
      <c r="D3" s="39"/>
      <c r="E3" s="10"/>
      <c r="F3" s="7"/>
    </row>
    <row r="4" spans="1:6" s="8" customFormat="1" ht="15">
      <c r="A4" s="7"/>
      <c r="B4" s="7"/>
      <c r="C4" s="7"/>
      <c r="D4" s="7"/>
      <c r="E4" s="7"/>
      <c r="F4" s="7"/>
    </row>
    <row r="5" spans="1:7" s="2" customFormat="1" ht="15">
      <c r="A5" s="3" t="s">
        <v>1503</v>
      </c>
      <c r="C5" s="1"/>
      <c r="D5" s="25">
        <f>'Neath Port Talbot'!D49</f>
        <v>39518</v>
      </c>
      <c r="E5" s="4"/>
      <c r="F5" s="3" t="s">
        <v>446</v>
      </c>
      <c r="G5" s="5"/>
    </row>
    <row r="6" spans="1:7" s="2" customFormat="1" ht="15">
      <c r="A6" s="1"/>
      <c r="C6" s="1"/>
      <c r="D6" s="26"/>
      <c r="E6" s="1"/>
      <c r="F6" s="1"/>
      <c r="G6" s="5"/>
    </row>
    <row r="7" spans="1:6" s="8" customFormat="1" ht="15.75" thickBot="1">
      <c r="A7" s="7" t="s">
        <v>622</v>
      </c>
      <c r="C7" s="7"/>
      <c r="D7" s="22">
        <f>Conwy!D46</f>
        <v>40315</v>
      </c>
      <c r="E7" s="7"/>
      <c r="F7" s="9" t="s">
        <v>1573</v>
      </c>
    </row>
    <row r="8" spans="1:6" s="8" customFormat="1" ht="15.75" thickBot="1">
      <c r="A8" s="1" t="s">
        <v>622</v>
      </c>
      <c r="B8" s="2"/>
      <c r="C8" s="1"/>
      <c r="D8" s="28">
        <f>SUM(D7:D7)</f>
        <v>40315</v>
      </c>
      <c r="E8" s="7"/>
      <c r="F8" s="9"/>
    </row>
    <row r="9" spans="1:6" s="8" customFormat="1" ht="15">
      <c r="A9" s="1"/>
      <c r="B9" s="2"/>
      <c r="C9" s="1"/>
      <c r="D9" s="29"/>
      <c r="E9" s="7"/>
      <c r="F9" s="9"/>
    </row>
    <row r="10" spans="1:6" s="8" customFormat="1" ht="15">
      <c r="A10" s="9" t="s">
        <v>1505</v>
      </c>
      <c r="C10" s="7"/>
      <c r="D10" s="21">
        <f>Flintshire!D64</f>
        <v>0</v>
      </c>
      <c r="E10" s="10"/>
      <c r="F10" s="9" t="s">
        <v>1569</v>
      </c>
    </row>
    <row r="11" spans="1:6" s="8" customFormat="1" ht="15">
      <c r="A11" s="7"/>
      <c r="C11" s="7"/>
      <c r="D11" s="22"/>
      <c r="E11" s="7"/>
      <c r="F11" s="7"/>
    </row>
    <row r="12" spans="1:7" s="2" customFormat="1" ht="15">
      <c r="A12" s="3" t="s">
        <v>623</v>
      </c>
      <c r="C12" s="1"/>
      <c r="D12" s="25">
        <f>Gwynedd!D77</f>
        <v>17438</v>
      </c>
      <c r="E12" s="4"/>
      <c r="F12" s="3" t="s">
        <v>189</v>
      </c>
      <c r="G12" s="5"/>
    </row>
    <row r="13" spans="1:7" s="2" customFormat="1" ht="15">
      <c r="A13" s="1"/>
      <c r="C13" s="1"/>
      <c r="D13" s="26"/>
      <c r="E13" s="1"/>
      <c r="F13" s="1"/>
      <c r="G13" s="5"/>
    </row>
    <row r="14" spans="1:6" s="2" customFormat="1" ht="15">
      <c r="A14" s="3" t="s">
        <v>1507</v>
      </c>
      <c r="C14" s="1"/>
      <c r="D14" s="25">
        <f>'Blaenau Gwent'!D22</f>
        <v>50900</v>
      </c>
      <c r="E14" s="4"/>
      <c r="F14" s="3" t="s">
        <v>1495</v>
      </c>
    </row>
    <row r="15" spans="1:6" s="2" customFormat="1" ht="15">
      <c r="A15" s="1"/>
      <c r="C15" s="1"/>
      <c r="D15" s="26"/>
      <c r="E15" s="1"/>
      <c r="F15" s="1"/>
    </row>
    <row r="16" spans="1:6" s="2" customFormat="1" ht="15">
      <c r="A16" s="3" t="s">
        <v>1508</v>
      </c>
      <c r="C16" s="1"/>
      <c r="D16" s="25">
        <f>Powys!D79</f>
        <v>54854</v>
      </c>
      <c r="E16" s="4"/>
      <c r="F16" s="3" t="s">
        <v>1571</v>
      </c>
    </row>
    <row r="17" spans="1:6" s="2" customFormat="1" ht="15">
      <c r="A17" s="1"/>
      <c r="C17" s="1"/>
      <c r="D17" s="26"/>
      <c r="E17" s="1"/>
      <c r="F17" s="1"/>
    </row>
    <row r="18" spans="1:8" s="2" customFormat="1" ht="15.75" thickBot="1">
      <c r="A18" s="3" t="s">
        <v>1510</v>
      </c>
      <c r="C18" s="1"/>
      <c r="D18" s="25">
        <f>Bridgend!D45</f>
        <v>76464</v>
      </c>
      <c r="F18" s="3" t="s">
        <v>258</v>
      </c>
      <c r="H18" s="5"/>
    </row>
    <row r="19" spans="1:8" s="2" customFormat="1" ht="15.75" thickBot="1">
      <c r="A19" s="3" t="s">
        <v>1510</v>
      </c>
      <c r="C19" s="1"/>
      <c r="D19" s="28">
        <f>SUM(D18:D18)</f>
        <v>76464</v>
      </c>
      <c r="F19" s="4"/>
      <c r="G19" s="3"/>
      <c r="H19" s="5"/>
    </row>
    <row r="20" spans="1:8" s="2" customFormat="1" ht="15">
      <c r="A20" s="3"/>
      <c r="C20" s="1"/>
      <c r="D20" s="29"/>
      <c r="F20" s="4"/>
      <c r="G20" s="3"/>
      <c r="H20" s="5"/>
    </row>
    <row r="21" spans="1:6" s="2" customFormat="1" ht="15">
      <c r="A21" s="1" t="s">
        <v>1513</v>
      </c>
      <c r="C21" s="1"/>
      <c r="D21" s="26">
        <f>Caerphilly!D40</f>
        <v>20179</v>
      </c>
      <c r="E21" s="1"/>
      <c r="F21" s="1" t="s">
        <v>67</v>
      </c>
    </row>
    <row r="22" spans="1:6" s="2" customFormat="1" ht="15">
      <c r="A22" s="1"/>
      <c r="C22" s="1"/>
      <c r="D22" s="26"/>
      <c r="E22" s="1"/>
      <c r="F22" s="1"/>
    </row>
    <row r="23" spans="1:6" s="2" customFormat="1" ht="15">
      <c r="A23" s="3" t="s">
        <v>1514</v>
      </c>
      <c r="C23" s="1"/>
      <c r="D23" s="25">
        <f>Cardiff!D40</f>
        <v>72463</v>
      </c>
      <c r="E23" s="4"/>
      <c r="F23" s="3" t="s">
        <v>260</v>
      </c>
    </row>
    <row r="24" spans="1:6" s="2" customFormat="1" ht="15">
      <c r="A24" s="1"/>
      <c r="C24" s="1"/>
      <c r="D24" s="26"/>
      <c r="E24" s="1"/>
      <c r="F24" s="1"/>
    </row>
    <row r="25" spans="1:6" s="2" customFormat="1" ht="15">
      <c r="A25" s="3" t="s">
        <v>1516</v>
      </c>
      <c r="C25" s="1"/>
      <c r="D25" s="25">
        <f>Cardiff!D41</f>
        <v>68288</v>
      </c>
      <c r="E25" s="4"/>
      <c r="F25" s="3" t="s">
        <v>260</v>
      </c>
    </row>
    <row r="26" spans="1:6" s="2" customFormat="1" ht="15">
      <c r="A26" s="1"/>
      <c r="C26" s="1"/>
      <c r="D26" s="26"/>
      <c r="E26" s="1"/>
      <c r="F26" s="1"/>
    </row>
    <row r="27" spans="1:6" s="2" customFormat="1" ht="15">
      <c r="A27" s="3" t="s">
        <v>1518</v>
      </c>
      <c r="C27" s="1"/>
      <c r="D27" s="25">
        <f>Cardiff!D42</f>
        <v>43271</v>
      </c>
      <c r="E27" s="4"/>
      <c r="F27" s="3" t="s">
        <v>260</v>
      </c>
    </row>
    <row r="28" spans="1:6" s="2" customFormat="1" ht="15.75" thickBot="1">
      <c r="A28" s="1"/>
      <c r="C28" s="1"/>
      <c r="D28" s="27">
        <f>'The Vale of Glamorgan'!D32</f>
        <v>28998</v>
      </c>
      <c r="E28" s="6"/>
      <c r="F28" s="3" t="s">
        <v>259</v>
      </c>
    </row>
    <row r="29" spans="1:6" s="2" customFormat="1" ht="15.75" thickBot="1">
      <c r="A29" s="1"/>
      <c r="C29" s="1"/>
      <c r="D29" s="27">
        <f>SUM(D27:D28)</f>
        <v>72269</v>
      </c>
      <c r="E29" s="4"/>
      <c r="F29" s="1"/>
    </row>
    <row r="30" spans="1:6" s="2" customFormat="1" ht="15">
      <c r="A30" s="1"/>
      <c r="C30" s="1"/>
      <c r="D30" s="26"/>
      <c r="E30" s="1"/>
      <c r="F30" s="1"/>
    </row>
    <row r="31" spans="1:6" s="2" customFormat="1" ht="15">
      <c r="A31" s="3" t="s">
        <v>1520</v>
      </c>
      <c r="C31" s="1"/>
      <c r="D31" s="25">
        <f>Cardiff!D43</f>
        <v>67886</v>
      </c>
      <c r="E31" s="4"/>
      <c r="F31" s="3" t="s">
        <v>260</v>
      </c>
    </row>
    <row r="32" spans="1:6" s="2" customFormat="1" ht="15">
      <c r="A32" s="1"/>
      <c r="C32" s="1"/>
      <c r="D32" s="26"/>
      <c r="E32" s="1"/>
      <c r="F32" s="1"/>
    </row>
    <row r="33" spans="1:7" s="14" customFormat="1" ht="15">
      <c r="A33" s="15" t="s">
        <v>1522</v>
      </c>
      <c r="C33" s="12"/>
      <c r="D33" s="18">
        <f>Carmarthenshire!D65</f>
        <v>72683</v>
      </c>
      <c r="E33" s="16"/>
      <c r="F33" s="15" t="s">
        <v>1753</v>
      </c>
      <c r="G33" s="13"/>
    </row>
    <row r="34" spans="1:7" s="14" customFormat="1" ht="15">
      <c r="A34" s="12"/>
      <c r="C34" s="12"/>
      <c r="D34" s="19"/>
      <c r="E34" s="12"/>
      <c r="F34" s="12"/>
      <c r="G34" s="13"/>
    </row>
    <row r="35" spans="1:7" s="14" customFormat="1" ht="15">
      <c r="A35" s="15" t="s">
        <v>1523</v>
      </c>
      <c r="C35" s="12"/>
      <c r="D35" s="18">
        <f>Carmarthenshire!D66</f>
        <v>69895</v>
      </c>
      <c r="E35" s="16"/>
      <c r="F35" s="15" t="s">
        <v>1753</v>
      </c>
      <c r="G35" s="13"/>
    </row>
    <row r="36" spans="1:7" s="14" customFormat="1" ht="15.75" thickBot="1">
      <c r="A36" s="12"/>
      <c r="C36" s="12"/>
      <c r="D36" s="20">
        <f>Pembrokeshire!D69</f>
        <v>17912</v>
      </c>
      <c r="E36" s="17"/>
      <c r="F36" s="15" t="s">
        <v>1754</v>
      </c>
      <c r="G36" s="13"/>
    </row>
    <row r="37" spans="1:7" s="14" customFormat="1" ht="15.75" thickBot="1">
      <c r="A37" s="12"/>
      <c r="C37" s="12"/>
      <c r="D37" s="20">
        <f>D35+D36</f>
        <v>87807</v>
      </c>
      <c r="E37" s="16"/>
      <c r="F37" s="12"/>
      <c r="G37" s="13"/>
    </row>
    <row r="38" spans="1:7" s="14" customFormat="1" ht="15">
      <c r="A38" s="12"/>
      <c r="C38" s="12"/>
      <c r="D38" s="19"/>
      <c r="E38" s="12"/>
      <c r="F38" s="12"/>
      <c r="G38" s="13"/>
    </row>
    <row r="39" spans="1:7" s="14" customFormat="1" ht="15.75" thickBot="1">
      <c r="A39" s="15" t="s">
        <v>1524</v>
      </c>
      <c r="C39" s="12"/>
      <c r="D39" s="18">
        <f>Ceredigion!D47</f>
        <v>56151</v>
      </c>
      <c r="E39" s="18"/>
      <c r="F39" s="15" t="s">
        <v>1494</v>
      </c>
      <c r="G39" s="13"/>
    </row>
    <row r="40" spans="1:7" s="14" customFormat="1" ht="15.75" thickBot="1">
      <c r="A40" s="15"/>
      <c r="C40" s="12"/>
      <c r="D40" s="36">
        <f>SUM(D39:D39)</f>
        <v>56151</v>
      </c>
      <c r="E40" s="18"/>
      <c r="F40" s="15"/>
      <c r="G40" s="13"/>
    </row>
    <row r="41" spans="1:7" s="14" customFormat="1" ht="15">
      <c r="A41" s="12"/>
      <c r="C41" s="12"/>
      <c r="D41" s="19"/>
      <c r="E41" s="12"/>
      <c r="F41" s="12"/>
      <c r="G41" s="13"/>
    </row>
    <row r="42" spans="1:6" s="8" customFormat="1" ht="15">
      <c r="A42" s="9" t="s">
        <v>1526</v>
      </c>
      <c r="C42" s="7"/>
      <c r="D42" s="21">
        <f>Denbighshire!D37</f>
        <v>35835</v>
      </c>
      <c r="E42" s="10"/>
      <c r="F42" s="9" t="s">
        <v>1570</v>
      </c>
    </row>
    <row r="43" spans="1:6" s="8" customFormat="1" ht="15.75" thickBot="1">
      <c r="A43" s="9"/>
      <c r="C43" s="7"/>
      <c r="D43" s="21">
        <f>Wrexham!D54</f>
        <v>25123</v>
      </c>
      <c r="E43" s="10"/>
      <c r="F43" s="9" t="s">
        <v>1572</v>
      </c>
    </row>
    <row r="44" spans="1:6" s="8" customFormat="1" ht="15.75" thickBot="1">
      <c r="A44" s="9"/>
      <c r="C44" s="7"/>
      <c r="D44" s="24">
        <f>SUM(D42:D43)</f>
        <v>60958</v>
      </c>
      <c r="E44" s="10"/>
      <c r="F44" s="9"/>
    </row>
    <row r="45" spans="1:6" s="8" customFormat="1" ht="15">
      <c r="A45" s="7"/>
      <c r="C45" s="7"/>
      <c r="D45" s="22"/>
      <c r="E45" s="7"/>
      <c r="F45" s="7"/>
    </row>
    <row r="46" spans="1:6" s="8" customFormat="1" ht="15">
      <c r="A46" s="9" t="s">
        <v>1528</v>
      </c>
      <c r="C46" s="7"/>
      <c r="D46" s="21">
        <f>Conwy!D45</f>
        <v>50213</v>
      </c>
      <c r="E46" s="10"/>
      <c r="F46" s="9" t="s">
        <v>1573</v>
      </c>
    </row>
    <row r="47" spans="1:6" s="8" customFormat="1" ht="15.75" thickBot="1">
      <c r="A47" s="7"/>
      <c r="C47" s="7"/>
      <c r="D47" s="23">
        <f>Denbighshire!D38</f>
        <v>32696</v>
      </c>
      <c r="E47" s="11"/>
      <c r="F47" s="9" t="s">
        <v>1570</v>
      </c>
    </row>
    <row r="48" spans="1:6" s="8" customFormat="1" ht="15.75" thickBot="1">
      <c r="A48" s="7"/>
      <c r="C48" s="7"/>
      <c r="D48" s="23">
        <f>SUM(D46:D47)</f>
        <v>82909</v>
      </c>
      <c r="E48" s="10"/>
      <c r="F48" s="7"/>
    </row>
    <row r="49" spans="1:6" s="8" customFormat="1" ht="15">
      <c r="A49" s="7"/>
      <c r="C49" s="7"/>
      <c r="D49" s="22"/>
      <c r="E49" s="7"/>
      <c r="F49" s="7"/>
    </row>
    <row r="50" spans="1:8" s="2" customFormat="1" ht="15">
      <c r="A50" s="3" t="s">
        <v>1529</v>
      </c>
      <c r="C50" s="1"/>
      <c r="D50" s="25">
        <f>'Rhondda, Cynon, Taff'!D65</f>
        <v>2855</v>
      </c>
      <c r="F50" s="3" t="s">
        <v>609</v>
      </c>
      <c r="H50" s="5"/>
    </row>
    <row r="51" spans="1:8" s="2" customFormat="1" ht="15">
      <c r="A51" s="1"/>
      <c r="C51" s="1"/>
      <c r="D51" s="26"/>
      <c r="F51" s="1"/>
      <c r="G51" s="1"/>
      <c r="H51" s="5"/>
    </row>
    <row r="52" spans="1:6" s="8" customFormat="1" ht="15">
      <c r="A52" s="9" t="s">
        <v>1531</v>
      </c>
      <c r="C52" s="7"/>
      <c r="D52" s="21">
        <f>Flintshire!D65</f>
        <v>75695</v>
      </c>
      <c r="E52" s="10"/>
      <c r="F52" s="9" t="s">
        <v>1569</v>
      </c>
    </row>
    <row r="53" spans="1:6" s="8" customFormat="1" ht="15">
      <c r="A53" s="7"/>
      <c r="C53" s="7"/>
      <c r="D53" s="22"/>
      <c r="E53" s="7"/>
      <c r="F53" s="7"/>
    </row>
    <row r="54" spans="1:6" s="8" customFormat="1" ht="15.75" thickBot="1">
      <c r="A54" s="31" t="s">
        <v>621</v>
      </c>
      <c r="B54" s="32"/>
      <c r="C54" s="33"/>
      <c r="D54" s="34">
        <f>Gwynedd!D78</f>
        <v>69803</v>
      </c>
      <c r="E54" s="35"/>
      <c r="F54" s="31" t="s">
        <v>189</v>
      </c>
    </row>
    <row r="55" spans="1:6" s="8" customFormat="1" ht="15.75" thickBot="1">
      <c r="A55" s="3" t="s">
        <v>621</v>
      </c>
      <c r="B55" s="2"/>
      <c r="C55" s="1"/>
      <c r="D55" s="28">
        <f>SUM(D54:D54)</f>
        <v>69803</v>
      </c>
      <c r="E55" s="7"/>
      <c r="F55" s="9"/>
    </row>
    <row r="56" spans="1:6" s="8" customFormat="1" ht="15">
      <c r="A56" s="7"/>
      <c r="C56" s="7"/>
      <c r="D56" s="22"/>
      <c r="E56" s="7"/>
      <c r="F56" s="7"/>
    </row>
    <row r="57" spans="1:7" s="2" customFormat="1" ht="15">
      <c r="A57" s="3" t="s">
        <v>1533</v>
      </c>
      <c r="C57" s="1"/>
      <c r="D57" s="25">
        <f>Swansea!D53</f>
        <v>75214</v>
      </c>
      <c r="E57" s="4"/>
      <c r="F57" s="3" t="s">
        <v>447</v>
      </c>
      <c r="G57" s="5"/>
    </row>
    <row r="58" spans="1:7" s="2" customFormat="1" ht="15">
      <c r="A58" s="1"/>
      <c r="C58" s="1"/>
      <c r="D58" s="26"/>
      <c r="E58" s="1"/>
      <c r="F58" s="1"/>
      <c r="G58" s="5"/>
    </row>
    <row r="59" spans="1:6" s="2" customFormat="1" ht="15">
      <c r="A59" s="3" t="s">
        <v>1535</v>
      </c>
      <c r="C59" s="1"/>
      <c r="D59" s="25">
        <f>Caerphilly!D41</f>
        <v>72325</v>
      </c>
      <c r="E59" s="4"/>
      <c r="F59" s="3" t="s">
        <v>67</v>
      </c>
    </row>
    <row r="60" spans="1:6" s="2" customFormat="1" ht="15">
      <c r="A60" s="1"/>
      <c r="C60" s="1"/>
      <c r="D60" s="26"/>
      <c r="E60" s="1"/>
      <c r="F60" s="1"/>
    </row>
    <row r="61" spans="1:7" s="14" customFormat="1" ht="15">
      <c r="A61" s="15" t="s">
        <v>1537</v>
      </c>
      <c r="C61" s="12"/>
      <c r="D61" s="18">
        <f>Carmarthenshire!D67</f>
        <v>0</v>
      </c>
      <c r="E61" s="16"/>
      <c r="F61" s="15" t="s">
        <v>1753</v>
      </c>
      <c r="G61" s="13"/>
    </row>
    <row r="62" spans="1:7" s="14" customFormat="1" ht="15">
      <c r="A62" s="12"/>
      <c r="C62" s="12"/>
      <c r="D62" s="19"/>
      <c r="E62" s="12"/>
      <c r="F62" s="12"/>
      <c r="G62" s="13"/>
    </row>
    <row r="63" spans="1:8" s="2" customFormat="1" ht="15">
      <c r="A63" s="3" t="s">
        <v>298</v>
      </c>
      <c r="C63" s="1"/>
      <c r="D63" s="25">
        <f>'Merthyr Tydfil'!D17</f>
        <v>45081</v>
      </c>
      <c r="F63" s="3" t="s">
        <v>1498</v>
      </c>
      <c r="H63" s="5"/>
    </row>
    <row r="64" spans="1:8" s="2" customFormat="1" ht="15.75" thickBot="1">
      <c r="A64" s="31" t="s">
        <v>298</v>
      </c>
      <c r="B64" s="32"/>
      <c r="C64" s="33"/>
      <c r="D64" s="25">
        <f>Caerphilly!D42</f>
        <v>40036</v>
      </c>
      <c r="F64" s="31" t="s">
        <v>67</v>
      </c>
      <c r="H64" s="5"/>
    </row>
    <row r="65" spans="1:8" s="2" customFormat="1" ht="15.75" thickBot="1">
      <c r="A65" s="3" t="s">
        <v>1540</v>
      </c>
      <c r="C65" s="1"/>
      <c r="D65" s="28">
        <f>SUM(D63:D64)</f>
        <v>85117</v>
      </c>
      <c r="F65" s="4"/>
      <c r="G65" s="3"/>
      <c r="H65" s="5"/>
    </row>
    <row r="66" spans="1:8" s="2" customFormat="1" ht="15">
      <c r="A66" s="1"/>
      <c r="C66" s="1"/>
      <c r="D66" s="26"/>
      <c r="F66" s="1"/>
      <c r="G66" s="1"/>
      <c r="H66" s="5"/>
    </row>
    <row r="67" spans="1:6" s="2" customFormat="1" ht="15">
      <c r="A67" s="3" t="s">
        <v>1542</v>
      </c>
      <c r="C67" s="1"/>
      <c r="D67" s="25">
        <f>Monmouthshire!D48</f>
        <v>72681</v>
      </c>
      <c r="E67" s="4"/>
      <c r="F67" s="3" t="s">
        <v>68</v>
      </c>
    </row>
    <row r="68" spans="1:6" s="2" customFormat="1" ht="15.75" thickBot="1">
      <c r="A68" s="1"/>
      <c r="C68" s="1"/>
      <c r="D68" s="27">
        <f>Torfaen!D31</f>
        <v>70591</v>
      </c>
      <c r="E68" s="6"/>
      <c r="F68" s="3" t="s">
        <v>69</v>
      </c>
    </row>
    <row r="69" spans="1:6" s="2" customFormat="1" ht="15.75" thickBot="1">
      <c r="A69" s="1"/>
      <c r="C69" s="1"/>
      <c r="D69" s="27">
        <f>SUM(D67:D68)</f>
        <v>143272</v>
      </c>
      <c r="E69" s="4"/>
      <c r="F69" s="1"/>
    </row>
    <row r="70" spans="1:6" s="2" customFormat="1" ht="15">
      <c r="A70" s="1"/>
      <c r="C70" s="1"/>
      <c r="D70" s="26"/>
      <c r="E70" s="1"/>
      <c r="F70" s="1"/>
    </row>
    <row r="71" spans="1:6" s="2" customFormat="1" ht="15">
      <c r="A71" s="3" t="s">
        <v>1544</v>
      </c>
      <c r="C71" s="1"/>
      <c r="D71" s="25">
        <f>Powys!D80</f>
        <v>49100</v>
      </c>
      <c r="E71" s="4"/>
      <c r="F71" s="3" t="s">
        <v>1571</v>
      </c>
    </row>
    <row r="72" spans="1:6" s="2" customFormat="1" ht="15">
      <c r="A72" s="3"/>
      <c r="C72" s="1"/>
      <c r="D72" s="25"/>
      <c r="E72" s="4"/>
      <c r="F72" s="3"/>
    </row>
    <row r="73" spans="1:7" s="2" customFormat="1" ht="15">
      <c r="A73" s="3" t="s">
        <v>1546</v>
      </c>
      <c r="C73" s="1"/>
      <c r="D73" s="25">
        <f>'Neath Port Talbot'!D50</f>
        <v>51053</v>
      </c>
      <c r="E73" s="4"/>
      <c r="F73" s="3" t="s">
        <v>446</v>
      </c>
      <c r="G73" s="5"/>
    </row>
    <row r="74" spans="1:7" s="2" customFormat="1" ht="15">
      <c r="A74" s="3"/>
      <c r="C74" s="1"/>
      <c r="D74" s="30">
        <f>SUM(D73:D73)</f>
        <v>51053</v>
      </c>
      <c r="E74" s="4"/>
      <c r="F74" s="3"/>
      <c r="G74" s="5"/>
    </row>
    <row r="75" spans="1:6" s="2" customFormat="1" ht="15">
      <c r="A75" s="1"/>
      <c r="B75" s="1"/>
      <c r="C75" s="1"/>
      <c r="D75" s="26"/>
      <c r="E75" s="1"/>
      <c r="F75" s="1"/>
    </row>
    <row r="76" spans="1:6" s="2" customFormat="1" ht="15">
      <c r="A76" s="3" t="s">
        <v>1548</v>
      </c>
      <c r="C76" s="1"/>
      <c r="D76" s="25">
        <f>Monmouthshire!D49</f>
        <v>0</v>
      </c>
      <c r="E76" s="4"/>
      <c r="F76" s="3" t="s">
        <v>68</v>
      </c>
    </row>
    <row r="77" spans="1:6" s="2" customFormat="1" ht="15.75" thickBot="1">
      <c r="A77" s="1"/>
      <c r="C77" s="1"/>
      <c r="D77" s="27">
        <f>Newport!D27</f>
        <v>0</v>
      </c>
      <c r="E77" s="6"/>
      <c r="F77" s="3" t="s">
        <v>70</v>
      </c>
    </row>
    <row r="78" spans="1:6" s="2" customFormat="1" ht="15.75" thickBot="1">
      <c r="A78" s="1"/>
      <c r="C78" s="1"/>
      <c r="D78" s="27">
        <f>SUM(D76:D77)</f>
        <v>0</v>
      </c>
      <c r="E78" s="4"/>
      <c r="F78" s="1"/>
    </row>
    <row r="79" spans="1:6" s="2" customFormat="1" ht="15">
      <c r="A79" s="1"/>
      <c r="C79" s="1"/>
      <c r="D79" s="26"/>
      <c r="E79" s="1"/>
      <c r="F79" s="1"/>
    </row>
    <row r="80" spans="1:6" s="2" customFormat="1" ht="15">
      <c r="A80" s="3" t="s">
        <v>1550</v>
      </c>
      <c r="C80" s="1"/>
      <c r="D80" s="25">
        <f>Newport!D28</f>
        <v>76159</v>
      </c>
      <c r="E80" s="4"/>
      <c r="F80" s="3" t="s">
        <v>70</v>
      </c>
    </row>
    <row r="81" spans="1:6" s="2" customFormat="1" ht="15">
      <c r="A81" s="1"/>
      <c r="C81" s="1"/>
      <c r="D81" s="26"/>
      <c r="E81" s="1"/>
      <c r="F81" s="1"/>
    </row>
    <row r="82" spans="1:8" s="2" customFormat="1" ht="15">
      <c r="A82" s="3" t="s">
        <v>1551</v>
      </c>
      <c r="C82" s="1"/>
      <c r="D82" s="25">
        <f>Bridgend!D46</f>
        <v>24217</v>
      </c>
      <c r="F82" s="3" t="s">
        <v>258</v>
      </c>
      <c r="H82" s="5"/>
    </row>
    <row r="83" spans="1:8" s="2" customFormat="1" ht="15.75" thickBot="1">
      <c r="A83" s="1"/>
      <c r="C83" s="1"/>
      <c r="D83" s="27">
        <f>'Rhondda, Cynon, Taff'!D66</f>
        <v>6061</v>
      </c>
      <c r="F83" s="3" t="s">
        <v>609</v>
      </c>
      <c r="H83" s="5"/>
    </row>
    <row r="84" spans="1:8" s="2" customFormat="1" ht="15.75" thickBot="1">
      <c r="A84" s="1"/>
      <c r="C84" s="1"/>
      <c r="D84" s="27">
        <f>D82+D83</f>
        <v>30278</v>
      </c>
      <c r="F84" s="1"/>
      <c r="H84" s="5"/>
    </row>
    <row r="85" spans="1:8" s="2" customFormat="1" ht="15">
      <c r="A85" s="1"/>
      <c r="C85" s="1"/>
      <c r="D85" s="26"/>
      <c r="F85" s="1"/>
      <c r="H85" s="5"/>
    </row>
    <row r="86" spans="1:8" s="2" customFormat="1" ht="15.75" thickBot="1">
      <c r="A86" s="1" t="s">
        <v>359</v>
      </c>
      <c r="C86" s="1"/>
      <c r="D86" s="29">
        <f>'Rhondda, Cynon, Taff'!D67</f>
        <v>73743</v>
      </c>
      <c r="F86" s="3" t="s">
        <v>609</v>
      </c>
      <c r="H86" s="5"/>
    </row>
    <row r="87" spans="1:8" s="2" customFormat="1" ht="15.75" thickBot="1">
      <c r="A87" s="1" t="s">
        <v>1553</v>
      </c>
      <c r="C87" s="1"/>
      <c r="D87" s="28">
        <f>SUM(D86:D86)</f>
        <v>73743</v>
      </c>
      <c r="F87" s="6"/>
      <c r="G87" s="3"/>
      <c r="H87" s="5"/>
    </row>
    <row r="88" spans="1:8" s="2" customFormat="1" ht="15">
      <c r="A88" s="1"/>
      <c r="C88" s="1"/>
      <c r="D88" s="26"/>
      <c r="F88" s="1"/>
      <c r="G88" s="1"/>
      <c r="H88" s="5"/>
    </row>
    <row r="89" spans="1:7" s="14" customFormat="1" ht="15">
      <c r="A89" s="15" t="s">
        <v>1554</v>
      </c>
      <c r="C89" s="12"/>
      <c r="D89" s="18">
        <f>Pembrokeshire!D70</f>
        <v>76820</v>
      </c>
      <c r="E89" s="16"/>
      <c r="F89" s="15" t="s">
        <v>1754</v>
      </c>
      <c r="G89" s="13"/>
    </row>
    <row r="90" spans="1:6" s="2" customFormat="1" ht="15">
      <c r="A90" s="1"/>
      <c r="B90" s="1"/>
      <c r="C90" s="1"/>
      <c r="D90" s="26"/>
      <c r="E90" s="1"/>
      <c r="F90" s="1"/>
    </row>
    <row r="91" spans="1:8" s="2" customFormat="1" ht="15">
      <c r="A91" s="3" t="s">
        <v>1556</v>
      </c>
      <c r="C91" s="1"/>
      <c r="D91" s="25">
        <f>'Rhondda, Cynon, Taff'!D68</f>
        <v>62028</v>
      </c>
      <c r="F91" s="3" t="s">
        <v>609</v>
      </c>
      <c r="H91" s="5"/>
    </row>
    <row r="92" spans="1:8" s="2" customFormat="1" ht="15">
      <c r="A92" s="1"/>
      <c r="B92" s="1"/>
      <c r="C92" s="1"/>
      <c r="D92" s="26"/>
      <c r="F92" s="1"/>
      <c r="G92" s="1"/>
      <c r="H92" s="5"/>
    </row>
    <row r="93" spans="1:7" s="2" customFormat="1" ht="15">
      <c r="A93" s="3" t="s">
        <v>1558</v>
      </c>
      <c r="C93" s="1"/>
      <c r="D93" s="25">
        <f>Swansea!D54</f>
        <v>32654</v>
      </c>
      <c r="E93" s="4"/>
      <c r="F93" s="3" t="s">
        <v>447</v>
      </c>
      <c r="G93" s="5"/>
    </row>
    <row r="94" spans="1:7" s="2" customFormat="1" ht="15">
      <c r="A94" s="1"/>
      <c r="C94" s="1"/>
      <c r="D94" s="26"/>
      <c r="E94" s="1"/>
      <c r="F94" s="1"/>
      <c r="G94" s="5"/>
    </row>
    <row r="95" spans="1:7" s="2" customFormat="1" ht="15">
      <c r="A95" s="3" t="s">
        <v>1559</v>
      </c>
      <c r="C95" s="1"/>
      <c r="D95" s="25">
        <f>Swansea!D55</f>
        <v>71378</v>
      </c>
      <c r="E95" s="4"/>
      <c r="F95" s="3" t="s">
        <v>447</v>
      </c>
      <c r="G95" s="5"/>
    </row>
    <row r="97" spans="1:6" s="2" customFormat="1" ht="15">
      <c r="A97" s="3" t="s">
        <v>1561</v>
      </c>
      <c r="C97" s="1"/>
      <c r="D97" s="25">
        <f>Torfaen!D32</f>
        <v>0</v>
      </c>
      <c r="E97" s="4"/>
      <c r="F97" s="3" t="s">
        <v>69</v>
      </c>
    </row>
    <row r="98" spans="1:6" s="2" customFormat="1" ht="15">
      <c r="A98" s="1"/>
      <c r="B98" s="1"/>
      <c r="C98" s="1"/>
      <c r="D98" s="26"/>
      <c r="E98" s="1"/>
      <c r="F98" s="1"/>
    </row>
    <row r="99" spans="1:6" s="8" customFormat="1" ht="15">
      <c r="A99" s="9" t="s">
        <v>1562</v>
      </c>
      <c r="C99" s="7"/>
      <c r="D99" s="21">
        <f>Denbighshire!D39</f>
        <v>2730</v>
      </c>
      <c r="E99" s="10"/>
      <c r="F99" s="9" t="s">
        <v>1570</v>
      </c>
    </row>
    <row r="100" spans="1:6" s="8" customFormat="1" ht="15">
      <c r="A100" s="7"/>
      <c r="C100" s="7"/>
      <c r="D100" s="22"/>
      <c r="E100" s="7"/>
      <c r="F100" s="7"/>
    </row>
    <row r="101" spans="1:6" s="2" customFormat="1" ht="15">
      <c r="A101" s="3" t="s">
        <v>1564</v>
      </c>
      <c r="C101" s="1"/>
      <c r="D101" s="25">
        <f>'The Vale of Glamorgan'!D33</f>
        <v>70426</v>
      </c>
      <c r="E101" s="4"/>
      <c r="F101" s="3" t="s">
        <v>259</v>
      </c>
    </row>
    <row r="102" spans="1:6" s="2" customFormat="1" ht="15">
      <c r="A102" s="1"/>
      <c r="C102" s="1"/>
      <c r="D102" s="26"/>
      <c r="E102" s="1"/>
      <c r="F102" s="1"/>
    </row>
    <row r="103" spans="1:6" s="8" customFormat="1" ht="15">
      <c r="A103" s="9" t="s">
        <v>1566</v>
      </c>
      <c r="C103" s="7"/>
      <c r="D103" s="21">
        <f>Wrexham!D55</f>
        <v>70964</v>
      </c>
      <c r="E103" s="10"/>
      <c r="F103" s="9" t="s">
        <v>1572</v>
      </c>
    </row>
    <row r="104" spans="1:7" s="14" customFormat="1" ht="15">
      <c r="A104" s="12"/>
      <c r="B104" s="12"/>
      <c r="C104" s="12"/>
      <c r="D104" s="19"/>
      <c r="E104" s="12"/>
      <c r="F104" s="12"/>
      <c r="G104" s="13"/>
    </row>
    <row r="105" spans="1:7" s="2" customFormat="1" ht="15">
      <c r="A105" s="3" t="s">
        <v>1568</v>
      </c>
      <c r="C105" s="1"/>
      <c r="D105" s="25">
        <f>'Isle of Anglesey'!D17</f>
        <v>52415</v>
      </c>
      <c r="E105" s="4"/>
      <c r="F105" s="3" t="s">
        <v>1497</v>
      </c>
      <c r="G105" s="5"/>
    </row>
    <row r="106" spans="1:7" s="2" customFormat="1" ht="15">
      <c r="A106" s="1"/>
      <c r="B106" s="1"/>
      <c r="C106" s="1"/>
      <c r="D106" s="26"/>
      <c r="E106" s="1"/>
      <c r="F106" s="1"/>
      <c r="G1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5">
      <selection activeCell="N57" sqref="N57"/>
    </sheetView>
  </sheetViews>
  <sheetFormatPr defaultColWidth="8.796875" defaultRowHeight="15"/>
  <cols>
    <col min="1" max="1" width="2.796875" style="40" customWidth="1"/>
    <col min="2" max="2" width="20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3.59765625" style="40" customWidth="1"/>
    <col min="7" max="16384" width="8.796875" style="40" customWidth="1"/>
  </cols>
  <sheetData>
    <row r="1" s="51" customFormat="1" ht="15.75">
      <c r="A1" s="52" t="s">
        <v>1822</v>
      </c>
    </row>
    <row r="2" spans="2:11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K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49">
        <f>SUM(D6:D24)+SUM(D27:D37)+SUM(D40:D46)+SUM(D49:D63)</f>
        <v>174411</v>
      </c>
      <c r="E4" s="50"/>
      <c r="H4" s="51"/>
    </row>
    <row r="5" spans="4:8" ht="15.75">
      <c r="D5" s="49"/>
      <c r="E5" s="50"/>
      <c r="H5" s="51"/>
    </row>
    <row r="6" spans="1:11" ht="15.75">
      <c r="A6" s="55">
        <v>1</v>
      </c>
      <c r="B6" s="48" t="s">
        <v>311</v>
      </c>
      <c r="C6" s="48" t="s">
        <v>1020</v>
      </c>
      <c r="D6" s="49">
        <v>3609</v>
      </c>
      <c r="E6" s="50"/>
      <c r="F6" s="48" t="s">
        <v>1529</v>
      </c>
      <c r="H6" s="40" t="s">
        <v>1928</v>
      </c>
      <c r="K6" s="40" t="s">
        <v>1962</v>
      </c>
    </row>
    <row r="7" spans="1:11" ht="15.75">
      <c r="A7" s="55">
        <v>2</v>
      </c>
      <c r="B7" s="48" t="s">
        <v>312</v>
      </c>
      <c r="C7" s="48" t="s">
        <v>1021</v>
      </c>
      <c r="D7" s="49">
        <v>3541</v>
      </c>
      <c r="E7" s="50"/>
      <c r="F7" s="48" t="s">
        <v>1529</v>
      </c>
      <c r="H7" s="40" t="s">
        <v>1928</v>
      </c>
      <c r="K7" s="40" t="s">
        <v>1962</v>
      </c>
    </row>
    <row r="8" spans="1:11" ht="15.75">
      <c r="A8" s="55">
        <v>3</v>
      </c>
      <c r="B8" s="48" t="s">
        <v>313</v>
      </c>
      <c r="C8" s="48" t="s">
        <v>1022</v>
      </c>
      <c r="D8" s="49">
        <v>4441</v>
      </c>
      <c r="E8" s="50"/>
      <c r="F8" s="48" t="s">
        <v>1529</v>
      </c>
      <c r="H8" s="40" t="s">
        <v>1928</v>
      </c>
      <c r="K8" s="40" t="s">
        <v>1928</v>
      </c>
    </row>
    <row r="9" spans="1:11" ht="15.75">
      <c r="A9" s="55">
        <v>4</v>
      </c>
      <c r="B9" s="48" t="s">
        <v>314</v>
      </c>
      <c r="C9" s="48" t="s">
        <v>1023</v>
      </c>
      <c r="D9" s="49">
        <v>4909</v>
      </c>
      <c r="E9" s="50"/>
      <c r="F9" s="48" t="s">
        <v>1529</v>
      </c>
      <c r="H9" s="40" t="s">
        <v>1907</v>
      </c>
      <c r="K9" s="40" t="s">
        <v>1962</v>
      </c>
    </row>
    <row r="10" spans="1:11" ht="15.75">
      <c r="A10" s="55">
        <v>5</v>
      </c>
      <c r="B10" s="48" t="s">
        <v>315</v>
      </c>
      <c r="C10" s="48" t="s">
        <v>1024</v>
      </c>
      <c r="D10" s="49">
        <v>7404</v>
      </c>
      <c r="E10" s="50"/>
      <c r="F10" s="48" t="s">
        <v>1529</v>
      </c>
      <c r="H10" s="40" t="s">
        <v>1907</v>
      </c>
      <c r="K10" s="40" t="s">
        <v>1962</v>
      </c>
    </row>
    <row r="11" spans="1:11" ht="15.75">
      <c r="A11" s="55">
        <v>6</v>
      </c>
      <c r="B11" s="48" t="s">
        <v>316</v>
      </c>
      <c r="C11" s="48" t="s">
        <v>1025</v>
      </c>
      <c r="D11" s="49">
        <v>3172</v>
      </c>
      <c r="E11" s="50"/>
      <c r="F11" s="48" t="s">
        <v>1553</v>
      </c>
      <c r="H11" s="40" t="s">
        <v>1928</v>
      </c>
      <c r="K11" s="40" t="s">
        <v>1928</v>
      </c>
    </row>
    <row r="12" spans="1:11" ht="15.75">
      <c r="A12" s="55">
        <v>7</v>
      </c>
      <c r="B12" s="48" t="s">
        <v>317</v>
      </c>
      <c r="C12" s="48" t="s">
        <v>1026</v>
      </c>
      <c r="D12" s="49">
        <v>3616</v>
      </c>
      <c r="E12" s="50"/>
      <c r="F12" s="48" t="s">
        <v>1551</v>
      </c>
      <c r="H12" s="40" t="s">
        <v>1929</v>
      </c>
      <c r="K12" s="40" t="s">
        <v>1928</v>
      </c>
    </row>
    <row r="13" spans="1:11" ht="15.75">
      <c r="A13" s="55">
        <v>8</v>
      </c>
      <c r="B13" s="48" t="s">
        <v>318</v>
      </c>
      <c r="C13" s="48" t="s">
        <v>1027</v>
      </c>
      <c r="D13" s="49">
        <v>4424</v>
      </c>
      <c r="E13" s="50"/>
      <c r="F13" s="48" t="s">
        <v>1553</v>
      </c>
      <c r="H13" s="40" t="s">
        <v>1928</v>
      </c>
      <c r="K13" s="40" t="s">
        <v>1928</v>
      </c>
    </row>
    <row r="14" spans="1:11" ht="15.75">
      <c r="A14" s="55">
        <v>9</v>
      </c>
      <c r="B14" s="48" t="s">
        <v>319</v>
      </c>
      <c r="C14" s="48" t="s">
        <v>1028</v>
      </c>
      <c r="D14" s="49">
        <v>2110</v>
      </c>
      <c r="E14" s="50"/>
      <c r="F14" s="48" t="s">
        <v>1529</v>
      </c>
      <c r="H14" s="40" t="s">
        <v>1928</v>
      </c>
      <c r="K14" s="40" t="s">
        <v>1928</v>
      </c>
    </row>
    <row r="15" spans="1:11" ht="15.75">
      <c r="A15" s="55">
        <v>10</v>
      </c>
      <c r="B15" s="48" t="s">
        <v>321</v>
      </c>
      <c r="C15" s="48" t="s">
        <v>1029</v>
      </c>
      <c r="D15" s="49">
        <v>1987</v>
      </c>
      <c r="E15" s="50"/>
      <c r="F15" s="48" t="s">
        <v>1556</v>
      </c>
      <c r="H15" s="40" t="s">
        <v>1929</v>
      </c>
      <c r="K15" s="40" t="s">
        <v>1929</v>
      </c>
    </row>
    <row r="16" spans="1:11" ht="15.75">
      <c r="A16" s="55">
        <v>11</v>
      </c>
      <c r="B16" s="48" t="s">
        <v>320</v>
      </c>
      <c r="C16" s="48" t="s">
        <v>1030</v>
      </c>
      <c r="D16" s="49">
        <v>3751</v>
      </c>
      <c r="E16" s="50"/>
      <c r="F16" s="48" t="s">
        <v>1529</v>
      </c>
      <c r="H16" s="40" t="s">
        <v>1907</v>
      </c>
      <c r="K16" s="40" t="s">
        <v>1962</v>
      </c>
    </row>
    <row r="17" spans="1:11" ht="15.75">
      <c r="A17" s="55">
        <v>12</v>
      </c>
      <c r="B17" s="48" t="s">
        <v>322</v>
      </c>
      <c r="C17" s="48" t="s">
        <v>1031</v>
      </c>
      <c r="D17" s="49">
        <v>3977</v>
      </c>
      <c r="E17" s="50"/>
      <c r="F17" s="48" t="s">
        <v>1556</v>
      </c>
      <c r="H17" s="40" t="s">
        <v>1929</v>
      </c>
      <c r="K17" s="40" t="s">
        <v>1929</v>
      </c>
    </row>
    <row r="18" spans="1:11" ht="15.75">
      <c r="A18" s="55">
        <v>13</v>
      </c>
      <c r="B18" s="48" t="s">
        <v>323</v>
      </c>
      <c r="C18" s="48" t="s">
        <v>1032</v>
      </c>
      <c r="D18" s="49">
        <v>3114</v>
      </c>
      <c r="E18" s="50"/>
      <c r="F18" s="48" t="s">
        <v>1556</v>
      </c>
      <c r="H18" s="40" t="s">
        <v>1929</v>
      </c>
      <c r="K18" s="40" t="s">
        <v>1929</v>
      </c>
    </row>
    <row r="19" spans="1:11" ht="15.75">
      <c r="A19" s="55">
        <v>14</v>
      </c>
      <c r="B19" s="48" t="s">
        <v>324</v>
      </c>
      <c r="C19" s="48" t="s">
        <v>1033</v>
      </c>
      <c r="D19" s="49">
        <v>2437</v>
      </c>
      <c r="E19" s="50"/>
      <c r="F19" s="48" t="s">
        <v>1551</v>
      </c>
      <c r="H19" s="40" t="s">
        <v>1929</v>
      </c>
      <c r="K19" s="40" t="s">
        <v>1929</v>
      </c>
    </row>
    <row r="20" spans="1:11" ht="15.75">
      <c r="A20" s="55">
        <v>15</v>
      </c>
      <c r="B20" s="48" t="s">
        <v>325</v>
      </c>
      <c r="C20" s="48" t="s">
        <v>1034</v>
      </c>
      <c r="D20" s="49">
        <v>2006</v>
      </c>
      <c r="E20" s="50"/>
      <c r="F20" s="48" t="s">
        <v>1529</v>
      </c>
      <c r="H20" s="40" t="s">
        <v>1928</v>
      </c>
      <c r="K20" s="40" t="s">
        <v>1928</v>
      </c>
    </row>
    <row r="21" spans="1:11" ht="15.75">
      <c r="A21" s="55">
        <v>16</v>
      </c>
      <c r="B21" s="48" t="s">
        <v>137</v>
      </c>
      <c r="C21" s="48" t="s">
        <v>1035</v>
      </c>
      <c r="D21" s="49">
        <v>1885</v>
      </c>
      <c r="E21" s="50"/>
      <c r="F21" s="48" t="s">
        <v>1553</v>
      </c>
      <c r="H21" s="40" t="s">
        <v>1928</v>
      </c>
      <c r="K21" s="40" t="s">
        <v>1928</v>
      </c>
    </row>
    <row r="22" spans="1:11" ht="15.75">
      <c r="A22" s="55">
        <v>17</v>
      </c>
      <c r="B22" s="48" t="s">
        <v>326</v>
      </c>
      <c r="C22" s="48" t="s">
        <v>1036</v>
      </c>
      <c r="D22" s="49">
        <v>3180</v>
      </c>
      <c r="E22" s="50"/>
      <c r="F22" s="48" t="s">
        <v>1553</v>
      </c>
      <c r="H22" s="40" t="s">
        <v>1928</v>
      </c>
      <c r="K22" s="40" t="s">
        <v>1928</v>
      </c>
    </row>
    <row r="23" spans="1:11" ht="15.75">
      <c r="A23" s="55">
        <v>18</v>
      </c>
      <c r="B23" s="48" t="s">
        <v>327</v>
      </c>
      <c r="C23" s="48" t="s">
        <v>1037</v>
      </c>
      <c r="D23" s="49">
        <v>3167</v>
      </c>
      <c r="E23" s="50"/>
      <c r="F23" s="48" t="s">
        <v>1529</v>
      </c>
      <c r="H23" s="40" t="s">
        <v>1907</v>
      </c>
      <c r="K23" s="40" t="s">
        <v>1962</v>
      </c>
    </row>
    <row r="24" spans="1:11" ht="15.75">
      <c r="A24" s="55">
        <v>19</v>
      </c>
      <c r="B24" s="48" t="s">
        <v>328</v>
      </c>
      <c r="C24" s="48" t="s">
        <v>1068</v>
      </c>
      <c r="D24" s="49">
        <v>2819</v>
      </c>
      <c r="E24" s="50"/>
      <c r="F24" s="48" t="s">
        <v>1551</v>
      </c>
      <c r="H24" s="40" t="s">
        <v>1929</v>
      </c>
      <c r="K24" s="40" t="s">
        <v>1928</v>
      </c>
    </row>
    <row r="25" spans="1:6" ht="15.75">
      <c r="A25" s="55">
        <v>20</v>
      </c>
      <c r="B25" s="48" t="s">
        <v>1897</v>
      </c>
      <c r="D25" s="49">
        <v>3022</v>
      </c>
      <c r="E25" s="50"/>
      <c r="F25" s="48" t="s">
        <v>1551</v>
      </c>
    </row>
    <row r="26" spans="1:6" ht="15.75">
      <c r="A26" s="55"/>
      <c r="B26" s="48"/>
      <c r="C26" s="48"/>
      <c r="D26" s="49">
        <v>199</v>
      </c>
      <c r="E26" s="50"/>
      <c r="F26" s="48" t="s">
        <v>1553</v>
      </c>
    </row>
    <row r="27" spans="1:11" ht="15.75">
      <c r="A27" s="55"/>
      <c r="B27" s="48"/>
      <c r="C27" s="48" t="s">
        <v>1069</v>
      </c>
      <c r="D27" s="84">
        <f>SUM(D25:D26)</f>
        <v>3221</v>
      </c>
      <c r="E27" s="50"/>
      <c r="F27" s="48"/>
      <c r="H27" s="40" t="s">
        <v>1929</v>
      </c>
      <c r="K27" s="40" t="s">
        <v>1928</v>
      </c>
    </row>
    <row r="28" spans="1:11" ht="15.75">
      <c r="A28" s="55">
        <v>21</v>
      </c>
      <c r="B28" s="48" t="s">
        <v>329</v>
      </c>
      <c r="C28" s="48" t="s">
        <v>1038</v>
      </c>
      <c r="D28" s="49">
        <v>3187</v>
      </c>
      <c r="E28" s="50"/>
      <c r="F28" s="48" t="s">
        <v>1553</v>
      </c>
      <c r="H28" s="40" t="s">
        <v>1928</v>
      </c>
      <c r="K28" s="40" t="s">
        <v>1928</v>
      </c>
    </row>
    <row r="29" spans="1:11" ht="15.75">
      <c r="A29" s="55">
        <v>22</v>
      </c>
      <c r="B29" s="48" t="s">
        <v>330</v>
      </c>
      <c r="C29" s="48" t="s">
        <v>1039</v>
      </c>
      <c r="D29" s="49">
        <v>4825</v>
      </c>
      <c r="E29" s="50"/>
      <c r="F29" s="48" t="s">
        <v>1553</v>
      </c>
      <c r="H29" s="40" t="s">
        <v>1928</v>
      </c>
      <c r="K29" s="40" t="s">
        <v>1928</v>
      </c>
    </row>
    <row r="30" spans="1:11" ht="15.75">
      <c r="A30" s="55">
        <v>23</v>
      </c>
      <c r="B30" s="48" t="s">
        <v>331</v>
      </c>
      <c r="C30" s="48" t="s">
        <v>1040</v>
      </c>
      <c r="D30" s="49">
        <v>1637</v>
      </c>
      <c r="E30" s="50"/>
      <c r="F30" s="48" t="s">
        <v>1556</v>
      </c>
      <c r="H30" s="40" t="s">
        <v>1929</v>
      </c>
      <c r="K30" s="40" t="s">
        <v>1929</v>
      </c>
    </row>
    <row r="31" spans="1:11" ht="15.75">
      <c r="A31" s="55">
        <v>24</v>
      </c>
      <c r="B31" s="48" t="s">
        <v>332</v>
      </c>
      <c r="C31" s="48" t="s">
        <v>1041</v>
      </c>
      <c r="D31" s="49">
        <v>2283</v>
      </c>
      <c r="E31" s="50"/>
      <c r="F31" s="48" t="s">
        <v>1556</v>
      </c>
      <c r="H31" s="40" t="s">
        <v>1929</v>
      </c>
      <c r="K31" s="40" t="s">
        <v>1929</v>
      </c>
    </row>
    <row r="32" spans="1:11" ht="15.75">
      <c r="A32" s="55">
        <v>25</v>
      </c>
      <c r="B32" s="48" t="s">
        <v>333</v>
      </c>
      <c r="C32" s="48" t="s">
        <v>1042</v>
      </c>
      <c r="D32" s="49">
        <v>2254</v>
      </c>
      <c r="E32" s="50"/>
      <c r="F32" s="48" t="s">
        <v>1529</v>
      </c>
      <c r="H32" s="40" t="s">
        <v>1928</v>
      </c>
      <c r="K32" s="40" t="s">
        <v>1928</v>
      </c>
    </row>
    <row r="33" spans="1:11" ht="15.75">
      <c r="A33" s="55">
        <v>26</v>
      </c>
      <c r="B33" s="48" t="s">
        <v>334</v>
      </c>
      <c r="C33" s="48" t="s">
        <v>1043</v>
      </c>
      <c r="D33" s="49">
        <v>3123</v>
      </c>
      <c r="E33" s="50"/>
      <c r="F33" s="48" t="s">
        <v>1529</v>
      </c>
      <c r="H33" s="40" t="s">
        <v>1928</v>
      </c>
      <c r="K33" s="40" t="s">
        <v>1928</v>
      </c>
    </row>
    <row r="34" spans="1:11" ht="15.75">
      <c r="A34" s="55">
        <v>27</v>
      </c>
      <c r="B34" s="48" t="s">
        <v>335</v>
      </c>
      <c r="C34" s="48" t="s">
        <v>1044</v>
      </c>
      <c r="D34" s="49">
        <v>4056</v>
      </c>
      <c r="E34" s="50"/>
      <c r="F34" s="48" t="s">
        <v>1529</v>
      </c>
      <c r="H34" s="40" t="s">
        <v>1928</v>
      </c>
      <c r="K34" s="40" t="s">
        <v>1928</v>
      </c>
    </row>
    <row r="35" spans="1:11" ht="15.75">
      <c r="A35" s="55">
        <v>28</v>
      </c>
      <c r="B35" s="48" t="s">
        <v>336</v>
      </c>
      <c r="C35" s="48" t="s">
        <v>1045</v>
      </c>
      <c r="D35" s="49">
        <v>3902</v>
      </c>
      <c r="E35" s="50"/>
      <c r="F35" s="48" t="s">
        <v>1556</v>
      </c>
      <c r="H35" s="40" t="s">
        <v>1929</v>
      </c>
      <c r="K35" s="40" t="s">
        <v>1929</v>
      </c>
    </row>
    <row r="36" spans="1:11" ht="15.75">
      <c r="A36" s="55">
        <v>29</v>
      </c>
      <c r="B36" s="48" t="s">
        <v>337</v>
      </c>
      <c r="C36" s="48" t="s">
        <v>1046</v>
      </c>
      <c r="D36" s="49">
        <v>3929</v>
      </c>
      <c r="E36" s="50"/>
      <c r="F36" s="48" t="s">
        <v>1556</v>
      </c>
      <c r="H36" s="40" t="s">
        <v>1929</v>
      </c>
      <c r="K36" s="40" t="s">
        <v>1929</v>
      </c>
    </row>
    <row r="37" spans="1:11" ht="15.75">
      <c r="A37" s="55">
        <v>30</v>
      </c>
      <c r="B37" s="48" t="s">
        <v>338</v>
      </c>
      <c r="C37" s="48" t="s">
        <v>1047</v>
      </c>
      <c r="D37" s="49">
        <v>1973</v>
      </c>
      <c r="E37" s="50"/>
      <c r="F37" s="48" t="s">
        <v>1529</v>
      </c>
      <c r="H37" s="40" t="s">
        <v>1907</v>
      </c>
      <c r="K37" s="40" t="s">
        <v>1962</v>
      </c>
    </row>
    <row r="38" spans="1:6" ht="15.75">
      <c r="A38" s="55">
        <v>31</v>
      </c>
      <c r="B38" s="48" t="s">
        <v>1896</v>
      </c>
      <c r="D38" s="49">
        <v>5371</v>
      </c>
      <c r="E38" s="50"/>
      <c r="F38" s="48" t="s">
        <v>1553</v>
      </c>
    </row>
    <row r="39" spans="1:6" ht="15.75">
      <c r="A39" s="55"/>
      <c r="B39" s="48"/>
      <c r="C39" s="48"/>
      <c r="D39" s="49">
        <v>690</v>
      </c>
      <c r="E39" s="50"/>
      <c r="F39" s="48" t="s">
        <v>1551</v>
      </c>
    </row>
    <row r="40" spans="1:11" ht="15.75">
      <c r="A40" s="55"/>
      <c r="B40" s="48"/>
      <c r="C40" s="48" t="s">
        <v>1070</v>
      </c>
      <c r="D40" s="84">
        <f>D38+D39</f>
        <v>6061</v>
      </c>
      <c r="E40" s="50"/>
      <c r="F40" s="48"/>
      <c r="H40" s="40" t="s">
        <v>1910</v>
      </c>
      <c r="K40" s="40" t="s">
        <v>1910</v>
      </c>
    </row>
    <row r="41" spans="1:11" ht="15.75">
      <c r="A41" s="55">
        <v>32</v>
      </c>
      <c r="B41" s="48" t="s">
        <v>339</v>
      </c>
      <c r="C41" s="48" t="s">
        <v>1048</v>
      </c>
      <c r="D41" s="49">
        <v>2208</v>
      </c>
      <c r="E41" s="50"/>
      <c r="F41" s="48" t="s">
        <v>1553</v>
      </c>
      <c r="H41" s="40" t="s">
        <v>1928</v>
      </c>
      <c r="K41" s="40" t="s">
        <v>1928</v>
      </c>
    </row>
    <row r="42" spans="1:11" ht="15.75">
      <c r="A42" s="55">
        <v>33</v>
      </c>
      <c r="B42" s="48" t="s">
        <v>340</v>
      </c>
      <c r="C42" s="48" t="s">
        <v>1049</v>
      </c>
      <c r="D42" s="49">
        <v>4282</v>
      </c>
      <c r="E42" s="50"/>
      <c r="F42" s="48" t="s">
        <v>1556</v>
      </c>
      <c r="H42" s="40" t="s">
        <v>1929</v>
      </c>
      <c r="K42" s="40" t="s">
        <v>1929</v>
      </c>
    </row>
    <row r="43" spans="1:11" ht="15.75">
      <c r="A43" s="55">
        <v>34</v>
      </c>
      <c r="B43" s="48" t="s">
        <v>341</v>
      </c>
      <c r="C43" s="48" t="s">
        <v>1050</v>
      </c>
      <c r="D43" s="49">
        <v>1370</v>
      </c>
      <c r="E43" s="50"/>
      <c r="F43" s="48" t="s">
        <v>1529</v>
      </c>
      <c r="H43" s="40" t="s">
        <v>1907</v>
      </c>
      <c r="K43" s="40" t="s">
        <v>1962</v>
      </c>
    </row>
    <row r="44" spans="1:11" ht="15.75">
      <c r="A44" s="55">
        <v>35</v>
      </c>
      <c r="B44" s="48" t="s">
        <v>342</v>
      </c>
      <c r="C44" s="48" t="s">
        <v>1051</v>
      </c>
      <c r="D44" s="49">
        <v>3458</v>
      </c>
      <c r="E44" s="50"/>
      <c r="F44" s="48" t="s">
        <v>1553</v>
      </c>
      <c r="H44" s="40" t="s">
        <v>1928</v>
      </c>
      <c r="K44" s="40" t="s">
        <v>1928</v>
      </c>
    </row>
    <row r="45" spans="1:11" ht="15.75">
      <c r="A45" s="55">
        <v>36</v>
      </c>
      <c r="B45" s="48" t="s">
        <v>343</v>
      </c>
      <c r="C45" s="48" t="s">
        <v>1052</v>
      </c>
      <c r="D45" s="49">
        <v>3037</v>
      </c>
      <c r="E45" s="50"/>
      <c r="F45" s="48" t="s">
        <v>1553</v>
      </c>
      <c r="H45" s="40" t="s">
        <v>1928</v>
      </c>
      <c r="K45" s="40" t="s">
        <v>1928</v>
      </c>
    </row>
    <row r="46" spans="1:11" ht="15.75">
      <c r="A46" s="55">
        <v>37</v>
      </c>
      <c r="B46" s="48" t="s">
        <v>344</v>
      </c>
      <c r="C46" s="48" t="s">
        <v>1053</v>
      </c>
      <c r="D46" s="49">
        <v>2855</v>
      </c>
      <c r="E46" s="50"/>
      <c r="F46" s="48" t="s">
        <v>1553</v>
      </c>
      <c r="H46" s="40" t="s">
        <v>1911</v>
      </c>
      <c r="K46" s="40" t="s">
        <v>1911</v>
      </c>
    </row>
    <row r="47" spans="1:6" ht="15.75">
      <c r="A47" s="55">
        <v>38</v>
      </c>
      <c r="B47" s="48" t="s">
        <v>1895</v>
      </c>
      <c r="D47" s="49">
        <v>1955</v>
      </c>
      <c r="E47" s="50"/>
      <c r="F47" s="48" t="s">
        <v>1553</v>
      </c>
    </row>
    <row r="48" spans="1:6" ht="15.75">
      <c r="A48" s="55"/>
      <c r="B48" s="48"/>
      <c r="C48" s="48"/>
      <c r="D48" s="49">
        <v>10</v>
      </c>
      <c r="E48" s="50"/>
      <c r="F48" s="48" t="s">
        <v>1551</v>
      </c>
    </row>
    <row r="49" spans="1:11" ht="15.75">
      <c r="A49" s="55"/>
      <c r="B49" s="48"/>
      <c r="C49" s="48" t="s">
        <v>1071</v>
      </c>
      <c r="D49" s="84">
        <f>SUM(D47:D48)</f>
        <v>1965</v>
      </c>
      <c r="E49" s="50"/>
      <c r="F49" s="48"/>
      <c r="H49" s="40" t="s">
        <v>1928</v>
      </c>
      <c r="K49" s="40" t="s">
        <v>1928</v>
      </c>
    </row>
    <row r="50" spans="1:11" ht="15.75">
      <c r="A50" s="55">
        <v>39</v>
      </c>
      <c r="B50" s="48" t="s">
        <v>345</v>
      </c>
      <c r="C50" s="48" t="s">
        <v>1054</v>
      </c>
      <c r="D50" s="49">
        <v>3183</v>
      </c>
      <c r="E50" s="50"/>
      <c r="F50" s="48" t="s">
        <v>1553</v>
      </c>
      <c r="H50" s="40" t="s">
        <v>1928</v>
      </c>
      <c r="K50" s="40" t="s">
        <v>1928</v>
      </c>
    </row>
    <row r="51" spans="1:11" ht="15.75">
      <c r="A51" s="55">
        <v>40</v>
      </c>
      <c r="B51" s="48" t="s">
        <v>346</v>
      </c>
      <c r="C51" s="48" t="s">
        <v>1055</v>
      </c>
      <c r="D51" s="49">
        <v>2686</v>
      </c>
      <c r="E51" s="50"/>
      <c r="F51" s="48" t="s">
        <v>1556</v>
      </c>
      <c r="H51" s="40" t="s">
        <v>1929</v>
      </c>
      <c r="K51" s="40" t="s">
        <v>1929</v>
      </c>
    </row>
    <row r="52" spans="1:11" ht="15.75">
      <c r="A52" s="55">
        <v>41</v>
      </c>
      <c r="B52" s="48" t="s">
        <v>347</v>
      </c>
      <c r="C52" s="48" t="s">
        <v>1056</v>
      </c>
      <c r="D52" s="49">
        <v>4433</v>
      </c>
      <c r="E52" s="50"/>
      <c r="F52" s="48" t="s">
        <v>1553</v>
      </c>
      <c r="H52" s="40" t="s">
        <v>1929</v>
      </c>
      <c r="K52" s="40" t="s">
        <v>1929</v>
      </c>
    </row>
    <row r="53" spans="1:11" ht="15.75">
      <c r="A53" s="55">
        <v>42</v>
      </c>
      <c r="B53" s="48" t="s">
        <v>348</v>
      </c>
      <c r="C53" s="48" t="s">
        <v>1057</v>
      </c>
      <c r="D53" s="49">
        <v>4896</v>
      </c>
      <c r="E53" s="50"/>
      <c r="F53" s="48" t="s">
        <v>1553</v>
      </c>
      <c r="H53" s="40" t="s">
        <v>1929</v>
      </c>
      <c r="K53" s="40" t="s">
        <v>1929</v>
      </c>
    </row>
    <row r="54" spans="1:11" ht="15.75">
      <c r="A54" s="55">
        <v>43</v>
      </c>
      <c r="B54" s="48" t="s">
        <v>349</v>
      </c>
      <c r="C54" s="48" t="s">
        <v>1058</v>
      </c>
      <c r="D54" s="49">
        <v>2824</v>
      </c>
      <c r="E54" s="50"/>
      <c r="F54" s="48" t="s">
        <v>1553</v>
      </c>
      <c r="H54" s="40" t="s">
        <v>1928</v>
      </c>
      <c r="K54" s="40" t="s">
        <v>1928</v>
      </c>
    </row>
    <row r="55" spans="1:11" ht="15.75">
      <c r="A55" s="55">
        <v>44</v>
      </c>
      <c r="B55" s="48" t="s">
        <v>350</v>
      </c>
      <c r="C55" s="48" t="s">
        <v>1059</v>
      </c>
      <c r="D55" s="49">
        <v>2895</v>
      </c>
      <c r="E55" s="50"/>
      <c r="F55" s="48" t="s">
        <v>1556</v>
      </c>
      <c r="H55" s="40" t="s">
        <v>1929</v>
      </c>
      <c r="K55" s="40" t="s">
        <v>1929</v>
      </c>
    </row>
    <row r="56" spans="1:11" ht="15.75">
      <c r="A56" s="55">
        <v>45</v>
      </c>
      <c r="B56" s="48" t="s">
        <v>351</v>
      </c>
      <c r="C56" s="48" t="s">
        <v>1060</v>
      </c>
      <c r="D56" s="49">
        <v>2862</v>
      </c>
      <c r="E56" s="50"/>
      <c r="F56" s="48" t="s">
        <v>1553</v>
      </c>
      <c r="H56" s="40" t="s">
        <v>1928</v>
      </c>
      <c r="K56" s="40" t="s">
        <v>1928</v>
      </c>
    </row>
    <row r="57" spans="1:11" ht="15.75">
      <c r="A57" s="55">
        <v>46</v>
      </c>
      <c r="B57" s="48" t="s">
        <v>352</v>
      </c>
      <c r="C57" s="48" t="s">
        <v>1061</v>
      </c>
      <c r="D57" s="49">
        <v>4158</v>
      </c>
      <c r="E57" s="50"/>
      <c r="F57" s="48" t="s">
        <v>1556</v>
      </c>
      <c r="H57" s="40" t="s">
        <v>1929</v>
      </c>
      <c r="K57" s="40" t="s">
        <v>1929</v>
      </c>
    </row>
    <row r="58" spans="1:11" ht="15.75">
      <c r="A58" s="55">
        <v>47</v>
      </c>
      <c r="B58" s="48" t="s">
        <v>353</v>
      </c>
      <c r="C58" s="48" t="s">
        <v>1062</v>
      </c>
      <c r="D58" s="49">
        <v>5693</v>
      </c>
      <c r="E58" s="50"/>
      <c r="F58" s="48" t="s">
        <v>1556</v>
      </c>
      <c r="H58" s="40" t="s">
        <v>1929</v>
      </c>
      <c r="K58" s="40" t="s">
        <v>1929</v>
      </c>
    </row>
    <row r="59" spans="1:11" ht="15.75">
      <c r="A59" s="55">
        <v>48</v>
      </c>
      <c r="B59" s="48" t="s">
        <v>354</v>
      </c>
      <c r="C59" s="48" t="s">
        <v>1063</v>
      </c>
      <c r="D59" s="49">
        <v>3054</v>
      </c>
      <c r="E59" s="50"/>
      <c r="F59" s="48" t="s">
        <v>1556</v>
      </c>
      <c r="H59" s="40" t="s">
        <v>1929</v>
      </c>
      <c r="K59" s="40" t="s">
        <v>1929</v>
      </c>
    </row>
    <row r="60" spans="1:11" ht="15.75">
      <c r="A60" s="55">
        <v>49</v>
      </c>
      <c r="B60" s="48" t="s">
        <v>355</v>
      </c>
      <c r="C60" s="48" t="s">
        <v>1064</v>
      </c>
      <c r="D60" s="49">
        <v>2454</v>
      </c>
      <c r="E60" s="50"/>
      <c r="F60" s="48" t="s">
        <v>1553</v>
      </c>
      <c r="H60" s="40" t="s">
        <v>1928</v>
      </c>
      <c r="K60" s="40" t="s">
        <v>1928</v>
      </c>
    </row>
    <row r="61" spans="1:11" ht="15.75">
      <c r="A61" s="55">
        <v>50</v>
      </c>
      <c r="B61" s="48" t="s">
        <v>356</v>
      </c>
      <c r="C61" s="48" t="s">
        <v>1065</v>
      </c>
      <c r="D61" s="49">
        <v>2380</v>
      </c>
      <c r="E61" s="50"/>
      <c r="F61" s="48" t="s">
        <v>1556</v>
      </c>
      <c r="H61" s="40" t="s">
        <v>1929</v>
      </c>
      <c r="K61" s="40" t="s">
        <v>1929</v>
      </c>
    </row>
    <row r="62" spans="1:11" ht="15.75">
      <c r="A62" s="55">
        <v>51</v>
      </c>
      <c r="B62" s="48" t="s">
        <v>357</v>
      </c>
      <c r="C62" s="48" t="s">
        <v>1066</v>
      </c>
      <c r="D62" s="49">
        <v>3433</v>
      </c>
      <c r="E62" s="50"/>
      <c r="F62" s="48" t="s">
        <v>1529</v>
      </c>
      <c r="H62" s="40" t="s">
        <v>1928</v>
      </c>
      <c r="K62" s="40" t="s">
        <v>1928</v>
      </c>
    </row>
    <row r="63" spans="1:11" ht="15.75">
      <c r="A63" s="55">
        <v>52</v>
      </c>
      <c r="B63" s="48" t="s">
        <v>358</v>
      </c>
      <c r="C63" s="48" t="s">
        <v>1067</v>
      </c>
      <c r="D63" s="49">
        <v>4285</v>
      </c>
      <c r="E63" s="50"/>
      <c r="F63" s="48" t="s">
        <v>1556</v>
      </c>
      <c r="H63" s="40" t="s">
        <v>1929</v>
      </c>
      <c r="K63" s="40" t="s">
        <v>1929</v>
      </c>
    </row>
    <row r="65" spans="1:6" ht="15.75">
      <c r="A65" s="48"/>
      <c r="B65" s="40" t="s">
        <v>1516</v>
      </c>
      <c r="D65" s="49">
        <f>D46</f>
        <v>2855</v>
      </c>
      <c r="E65" s="50"/>
      <c r="F65" s="48"/>
    </row>
    <row r="66" spans="1:6" ht="15.75">
      <c r="A66" s="48"/>
      <c r="B66" s="40" t="s">
        <v>1520</v>
      </c>
      <c r="D66" s="49">
        <f>D40</f>
        <v>6061</v>
      </c>
      <c r="E66" s="50"/>
      <c r="F66" s="48"/>
    </row>
    <row r="67" spans="1:6" ht="15.75">
      <c r="A67" s="48"/>
      <c r="B67" s="40" t="s">
        <v>1553</v>
      </c>
      <c r="D67" s="49">
        <f>D8+D14+D20+D32+D33+D34+D62+D11+D13+D21+D22+D28+D29+D41+D44+D45+D49+D50+D54+D56+D60+D27+D24+D12</f>
        <v>73743</v>
      </c>
      <c r="E67" s="50"/>
      <c r="F67" s="48"/>
    </row>
    <row r="68" spans="1:6" ht="15.75">
      <c r="A68" s="48"/>
      <c r="B68" s="40" t="s">
        <v>1556</v>
      </c>
      <c r="D68" s="49">
        <f>D15+D17+D18+D30+D31+D35+D36+D42+D51+D55+D57+D58+D59+D61+D63+D53+D52+D19</f>
        <v>62028</v>
      </c>
      <c r="E68" s="50"/>
      <c r="F68" s="48"/>
    </row>
    <row r="69" spans="2:4" ht="15.75">
      <c r="B69" s="40" t="s">
        <v>1828</v>
      </c>
      <c r="D69" s="49">
        <f>D9+D10+D16+D23+D37+D43+D6+D7</f>
        <v>29724</v>
      </c>
    </row>
    <row r="70" ht="15.75">
      <c r="A70" s="48"/>
    </row>
    <row r="71" ht="15.75">
      <c r="A71" s="48"/>
    </row>
  </sheetData>
  <sheetProtection/>
  <autoFilter ref="F1:F75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N3" sqref="N3"/>
    </sheetView>
  </sheetViews>
  <sheetFormatPr defaultColWidth="8.796875" defaultRowHeight="15"/>
  <cols>
    <col min="1" max="1" width="2.7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4.3984375" style="40" customWidth="1"/>
    <col min="7" max="16384" width="8.796875" style="40" customWidth="1"/>
  </cols>
  <sheetData>
    <row r="1" s="51" customFormat="1" ht="15.75">
      <c r="A1" s="52" t="s">
        <v>613</v>
      </c>
    </row>
    <row r="2" spans="2:11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K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1:8" ht="15.75">
      <c r="A4" s="48"/>
      <c r="D4" s="49">
        <f>SUM(D6:D8)+D11+SUM(D14:D15)+SUM(D18:D25)+D28+SUM(D31:D51)</f>
        <v>179246</v>
      </c>
      <c r="E4" s="50"/>
      <c r="H4" s="51"/>
    </row>
    <row r="5" spans="1:8" ht="15.75">
      <c r="A5" s="48"/>
      <c r="D5" s="49"/>
      <c r="E5" s="50"/>
      <c r="H5" s="51"/>
    </row>
    <row r="6" spans="1:11" ht="15.75">
      <c r="A6" s="55">
        <v>1</v>
      </c>
      <c r="B6" s="48" t="s">
        <v>487</v>
      </c>
      <c r="C6" s="48" t="s">
        <v>1456</v>
      </c>
      <c r="D6" s="49">
        <v>2743</v>
      </c>
      <c r="E6" s="50"/>
      <c r="F6" s="48" t="s">
        <v>1533</v>
      </c>
      <c r="H6" s="48" t="s">
        <v>1930</v>
      </c>
      <c r="K6" s="48" t="s">
        <v>1965</v>
      </c>
    </row>
    <row r="7" spans="1:11" ht="15.75">
      <c r="A7" s="55">
        <v>2</v>
      </c>
      <c r="B7" s="48" t="s">
        <v>488</v>
      </c>
      <c r="C7" s="48" t="s">
        <v>1457</v>
      </c>
      <c r="D7" s="49">
        <v>5391</v>
      </c>
      <c r="E7" s="50"/>
      <c r="F7" s="48" t="s">
        <v>1558</v>
      </c>
      <c r="H7" s="48" t="s">
        <v>1924</v>
      </c>
      <c r="K7" s="48" t="s">
        <v>1964</v>
      </c>
    </row>
    <row r="8" spans="1:11" ht="15.75">
      <c r="A8" s="55">
        <v>3</v>
      </c>
      <c r="B8" s="48" t="s">
        <v>35</v>
      </c>
      <c r="C8" s="48" t="s">
        <v>1458</v>
      </c>
      <c r="D8" s="49">
        <v>10312</v>
      </c>
      <c r="E8" s="50"/>
      <c r="F8" s="48" t="s">
        <v>1559</v>
      </c>
      <c r="H8" s="48" t="s">
        <v>1931</v>
      </c>
      <c r="K8" s="48" t="s">
        <v>1931</v>
      </c>
    </row>
    <row r="9" spans="1:6" ht="15.75">
      <c r="A9" s="55">
        <v>4</v>
      </c>
      <c r="B9" s="48" t="s">
        <v>539</v>
      </c>
      <c r="D9" s="49">
        <v>5713</v>
      </c>
      <c r="E9" s="50"/>
      <c r="F9" s="48" t="s">
        <v>1533</v>
      </c>
    </row>
    <row r="10" spans="1:6" ht="15.75">
      <c r="A10" s="55"/>
      <c r="B10" s="48"/>
      <c r="C10" s="48"/>
      <c r="D10" s="49">
        <v>108</v>
      </c>
      <c r="E10" s="50"/>
      <c r="F10" s="48" t="s">
        <v>1558</v>
      </c>
    </row>
    <row r="11" spans="1:11" ht="15.75" thickBot="1">
      <c r="A11" s="55"/>
      <c r="B11" s="48"/>
      <c r="C11" s="48" t="s">
        <v>1459</v>
      </c>
      <c r="D11" s="85">
        <f>D9+D10</f>
        <v>5821</v>
      </c>
      <c r="E11" s="50"/>
      <c r="F11" s="48"/>
      <c r="H11" s="48" t="s">
        <v>1924</v>
      </c>
      <c r="K11" s="48" t="s">
        <v>1964</v>
      </c>
    </row>
    <row r="12" spans="1:6" ht="15.75" thickTop="1">
      <c r="A12" s="55">
        <v>5</v>
      </c>
      <c r="B12" s="48" t="s">
        <v>540</v>
      </c>
      <c r="D12" s="49">
        <v>10003</v>
      </c>
      <c r="E12" s="50"/>
      <c r="F12" s="48" t="s">
        <v>1559</v>
      </c>
    </row>
    <row r="13" spans="1:6" ht="15.75">
      <c r="A13" s="55"/>
      <c r="B13" s="48"/>
      <c r="C13" s="48"/>
      <c r="D13" s="49">
        <v>470</v>
      </c>
      <c r="E13" s="50"/>
      <c r="F13" s="48" t="s">
        <v>1558</v>
      </c>
    </row>
    <row r="14" spans="1:11" ht="15.75" thickBot="1">
      <c r="A14" s="55"/>
      <c r="B14" s="48"/>
      <c r="C14" s="48" t="s">
        <v>1460</v>
      </c>
      <c r="D14" s="86">
        <f>D12+D13</f>
        <v>10473</v>
      </c>
      <c r="E14" s="50"/>
      <c r="F14" s="48"/>
      <c r="H14" s="48" t="s">
        <v>1930</v>
      </c>
      <c r="K14" s="48" t="s">
        <v>1965</v>
      </c>
    </row>
    <row r="15" spans="1:11" ht="15.75" thickTop="1">
      <c r="A15" s="55">
        <v>6</v>
      </c>
      <c r="B15" s="48" t="s">
        <v>489</v>
      </c>
      <c r="C15" s="48" t="s">
        <v>1461</v>
      </c>
      <c r="D15" s="49">
        <v>5622</v>
      </c>
      <c r="E15" s="50"/>
      <c r="F15" s="48" t="s">
        <v>1558</v>
      </c>
      <c r="H15" s="48" t="s">
        <v>1931</v>
      </c>
      <c r="K15" s="48" t="s">
        <v>1931</v>
      </c>
    </row>
    <row r="16" spans="1:6" ht="15.75">
      <c r="A16" s="55">
        <v>7</v>
      </c>
      <c r="B16" s="48" t="s">
        <v>541</v>
      </c>
      <c r="D16" s="49">
        <v>3490</v>
      </c>
      <c r="E16" s="50"/>
      <c r="F16" s="48" t="s">
        <v>1559</v>
      </c>
    </row>
    <row r="17" spans="1:6" ht="15.75">
      <c r="A17" s="55"/>
      <c r="B17" s="48"/>
      <c r="C17" s="48"/>
      <c r="D17" s="49">
        <v>4</v>
      </c>
      <c r="E17" s="50"/>
      <c r="F17" s="48" t="s">
        <v>1533</v>
      </c>
    </row>
    <row r="18" spans="1:11" ht="15.75" thickBot="1">
      <c r="A18" s="55"/>
      <c r="B18" s="48"/>
      <c r="C18" s="48" t="s">
        <v>1462</v>
      </c>
      <c r="D18" s="86">
        <f>D16+D17</f>
        <v>3494</v>
      </c>
      <c r="E18" s="50"/>
      <c r="F18" s="48"/>
      <c r="H18" s="48" t="s">
        <v>1930</v>
      </c>
      <c r="K18" s="48" t="s">
        <v>1965</v>
      </c>
    </row>
    <row r="19" spans="1:11" ht="15.75" thickTop="1">
      <c r="A19" s="55">
        <v>8</v>
      </c>
      <c r="B19" s="48" t="s">
        <v>490</v>
      </c>
      <c r="C19" s="48" t="s">
        <v>1463</v>
      </c>
      <c r="D19" s="49">
        <v>2278</v>
      </c>
      <c r="E19" s="50"/>
      <c r="F19" s="48" t="s">
        <v>1533</v>
      </c>
      <c r="H19" s="48" t="s">
        <v>1930</v>
      </c>
      <c r="K19" s="48" t="s">
        <v>1965</v>
      </c>
    </row>
    <row r="20" spans="1:11" ht="15.75">
      <c r="A20" s="55">
        <v>9</v>
      </c>
      <c r="B20" s="48" t="s">
        <v>614</v>
      </c>
      <c r="C20" s="48" t="s">
        <v>1464</v>
      </c>
      <c r="D20" s="49">
        <v>3340</v>
      </c>
      <c r="E20" s="50"/>
      <c r="F20" s="48" t="s">
        <v>1533</v>
      </c>
      <c r="H20" s="48" t="s">
        <v>1930</v>
      </c>
      <c r="K20" s="48" t="s">
        <v>1965</v>
      </c>
    </row>
    <row r="21" spans="1:11" ht="15.75">
      <c r="A21" s="55">
        <v>10</v>
      </c>
      <c r="B21" s="48" t="s">
        <v>198</v>
      </c>
      <c r="C21" s="48" t="s">
        <v>1465</v>
      </c>
      <c r="D21" s="49">
        <v>2990</v>
      </c>
      <c r="E21" s="50"/>
      <c r="F21" s="48" t="s">
        <v>1533</v>
      </c>
      <c r="H21" s="48" t="s">
        <v>1930</v>
      </c>
      <c r="K21" s="48" t="s">
        <v>1965</v>
      </c>
    </row>
    <row r="22" spans="1:11" ht="15.75">
      <c r="A22" s="55">
        <v>11</v>
      </c>
      <c r="B22" s="48" t="s">
        <v>615</v>
      </c>
      <c r="C22" s="48" t="s">
        <v>1466</v>
      </c>
      <c r="D22" s="49">
        <v>3978</v>
      </c>
      <c r="E22" s="50"/>
      <c r="F22" s="48" t="s">
        <v>1533</v>
      </c>
      <c r="H22" s="48" t="s">
        <v>1930</v>
      </c>
      <c r="K22" s="48" t="s">
        <v>1965</v>
      </c>
    </row>
    <row r="23" spans="1:11" ht="15.75">
      <c r="A23" s="55">
        <v>12</v>
      </c>
      <c r="B23" s="48" t="s">
        <v>491</v>
      </c>
      <c r="C23" s="48" t="s">
        <v>1467</v>
      </c>
      <c r="D23" s="49">
        <v>2031</v>
      </c>
      <c r="E23" s="50"/>
      <c r="F23" s="48" t="s">
        <v>1559</v>
      </c>
      <c r="H23" s="48" t="s">
        <v>1930</v>
      </c>
      <c r="K23" s="48" t="s">
        <v>1965</v>
      </c>
    </row>
    <row r="24" spans="1:11" ht="15.75">
      <c r="A24" s="55">
        <v>13</v>
      </c>
      <c r="B24" s="48" t="s">
        <v>492</v>
      </c>
      <c r="C24" s="48" t="s">
        <v>1468</v>
      </c>
      <c r="D24" s="49">
        <v>1857</v>
      </c>
      <c r="E24" s="50"/>
      <c r="F24" s="48" t="s">
        <v>1559</v>
      </c>
      <c r="H24" s="48" t="s">
        <v>1930</v>
      </c>
      <c r="K24" s="48" t="s">
        <v>1965</v>
      </c>
    </row>
    <row r="25" spans="1:11" ht="15.75">
      <c r="A25" s="55">
        <v>14</v>
      </c>
      <c r="B25" s="48" t="s">
        <v>493</v>
      </c>
      <c r="C25" s="48" t="s">
        <v>1469</v>
      </c>
      <c r="D25" s="49">
        <v>3506</v>
      </c>
      <c r="E25" s="50"/>
      <c r="F25" s="48" t="s">
        <v>1533</v>
      </c>
      <c r="H25" s="48" t="s">
        <v>1930</v>
      </c>
      <c r="K25" s="48" t="s">
        <v>1965</v>
      </c>
    </row>
    <row r="26" spans="1:6" ht="15.75">
      <c r="A26" s="55">
        <v>15</v>
      </c>
      <c r="B26" s="48" t="s">
        <v>542</v>
      </c>
      <c r="D26" s="49">
        <v>4712</v>
      </c>
      <c r="E26" s="50"/>
      <c r="F26" s="48" t="s">
        <v>1558</v>
      </c>
    </row>
    <row r="27" spans="1:6" ht="15.75">
      <c r="A27" s="55"/>
      <c r="B27" s="48"/>
      <c r="C27" s="48"/>
      <c r="D27" s="49">
        <v>109</v>
      </c>
      <c r="E27" s="50"/>
      <c r="F27" s="48" t="s">
        <v>1559</v>
      </c>
    </row>
    <row r="28" spans="1:11" ht="15.75" thickBot="1">
      <c r="A28" s="55"/>
      <c r="B28" s="48"/>
      <c r="C28" s="48" t="s">
        <v>1470</v>
      </c>
      <c r="D28" s="86">
        <f>D26+D27</f>
        <v>4821</v>
      </c>
      <c r="E28" s="50"/>
      <c r="F28" s="48"/>
      <c r="H28" s="48" t="s">
        <v>1931</v>
      </c>
      <c r="K28" s="48" t="s">
        <v>1964</v>
      </c>
    </row>
    <row r="29" spans="1:6" ht="15.75" thickTop="1">
      <c r="A29" s="55">
        <v>16</v>
      </c>
      <c r="B29" s="48" t="s">
        <v>543</v>
      </c>
      <c r="D29" s="49">
        <v>3841</v>
      </c>
      <c r="E29" s="50"/>
      <c r="F29" s="48" t="s">
        <v>1533</v>
      </c>
    </row>
    <row r="30" spans="1:6" ht="15.75">
      <c r="A30" s="55"/>
      <c r="B30" s="48"/>
      <c r="C30" s="48"/>
      <c r="D30" s="49">
        <v>105</v>
      </c>
      <c r="E30" s="50"/>
      <c r="F30" s="48" t="s">
        <v>1558</v>
      </c>
    </row>
    <row r="31" spans="1:11" ht="15.75" thickBot="1">
      <c r="A31" s="55"/>
      <c r="B31" s="48"/>
      <c r="C31" s="48" t="s">
        <v>1471</v>
      </c>
      <c r="D31" s="86">
        <f>D29+D30</f>
        <v>3946</v>
      </c>
      <c r="E31" s="50"/>
      <c r="F31" s="48"/>
      <c r="H31" s="48" t="s">
        <v>1931</v>
      </c>
      <c r="K31" s="48" t="s">
        <v>1931</v>
      </c>
    </row>
    <row r="32" spans="1:11" ht="15.75" thickTop="1">
      <c r="A32" s="55">
        <v>17</v>
      </c>
      <c r="B32" s="48" t="s">
        <v>494</v>
      </c>
      <c r="C32" s="48" t="s">
        <v>1472</v>
      </c>
      <c r="D32" s="49">
        <v>11107</v>
      </c>
      <c r="E32" s="50"/>
      <c r="F32" s="48" t="s">
        <v>1558</v>
      </c>
      <c r="H32" s="48" t="s">
        <v>1924</v>
      </c>
      <c r="K32" s="48" t="s">
        <v>1964</v>
      </c>
    </row>
    <row r="33" spans="1:11" ht="15.75">
      <c r="A33" s="55">
        <v>18</v>
      </c>
      <c r="B33" s="48" t="s">
        <v>495</v>
      </c>
      <c r="C33" s="48" t="s">
        <v>1473</v>
      </c>
      <c r="D33" s="49">
        <v>1795</v>
      </c>
      <c r="E33" s="50"/>
      <c r="F33" s="48" t="s">
        <v>1533</v>
      </c>
      <c r="H33" s="48" t="s">
        <v>1930</v>
      </c>
      <c r="K33" s="48" t="s">
        <v>1965</v>
      </c>
    </row>
    <row r="34" spans="1:11" ht="15.75">
      <c r="A34" s="55">
        <v>19</v>
      </c>
      <c r="B34" s="48" t="s">
        <v>496</v>
      </c>
      <c r="C34" s="48" t="s">
        <v>1474</v>
      </c>
      <c r="D34" s="49">
        <v>1438</v>
      </c>
      <c r="E34" s="50"/>
      <c r="F34" s="48" t="s">
        <v>1533</v>
      </c>
      <c r="H34" s="48" t="s">
        <v>1931</v>
      </c>
      <c r="K34" s="48" t="s">
        <v>1931</v>
      </c>
    </row>
    <row r="35" spans="1:11" ht="15.75">
      <c r="A35" s="55">
        <v>20</v>
      </c>
      <c r="B35" s="48" t="s">
        <v>497</v>
      </c>
      <c r="C35" s="48" t="s">
        <v>1475</v>
      </c>
      <c r="D35" s="49">
        <v>2148</v>
      </c>
      <c r="E35" s="50"/>
      <c r="F35" s="48" t="s">
        <v>1559</v>
      </c>
      <c r="H35" s="48" t="s">
        <v>1930</v>
      </c>
      <c r="K35" s="48" t="s">
        <v>1965</v>
      </c>
    </row>
    <row r="36" spans="1:11" ht="15.75">
      <c r="A36" s="55">
        <v>21</v>
      </c>
      <c r="B36" s="48" t="s">
        <v>498</v>
      </c>
      <c r="C36" s="48" t="s">
        <v>1476</v>
      </c>
      <c r="D36" s="49">
        <v>12105</v>
      </c>
      <c r="E36" s="50"/>
      <c r="F36" s="48" t="s">
        <v>1558</v>
      </c>
      <c r="H36" s="48" t="s">
        <v>1931</v>
      </c>
      <c r="K36" s="48" t="s">
        <v>1931</v>
      </c>
    </row>
    <row r="37" spans="1:11" ht="15.75">
      <c r="A37" s="55">
        <v>22</v>
      </c>
      <c r="B37" s="48" t="s">
        <v>499</v>
      </c>
      <c r="C37" s="48" t="s">
        <v>1477</v>
      </c>
      <c r="D37" s="49">
        <v>6625</v>
      </c>
      <c r="E37" s="50"/>
      <c r="F37" s="48" t="s">
        <v>1558</v>
      </c>
      <c r="H37" s="48" t="s">
        <v>1931</v>
      </c>
      <c r="K37" s="48" t="s">
        <v>1931</v>
      </c>
    </row>
    <row r="38" spans="1:11" ht="15.75">
      <c r="A38" s="55">
        <v>23</v>
      </c>
      <c r="B38" s="48" t="s">
        <v>500</v>
      </c>
      <c r="C38" s="48" t="s">
        <v>1478</v>
      </c>
      <c r="D38" s="49">
        <v>2894</v>
      </c>
      <c r="E38" s="50"/>
      <c r="F38" s="48" t="s">
        <v>1533</v>
      </c>
      <c r="H38" s="48" t="s">
        <v>1930</v>
      </c>
      <c r="K38" s="48" t="s">
        <v>1965</v>
      </c>
    </row>
    <row r="39" spans="1:11" ht="15.75">
      <c r="A39" s="55">
        <v>24</v>
      </c>
      <c r="B39" s="48" t="s">
        <v>501</v>
      </c>
      <c r="C39" s="48" t="s">
        <v>1479</v>
      </c>
      <c r="D39" s="49">
        <v>3313</v>
      </c>
      <c r="E39" s="50"/>
      <c r="F39" s="48" t="s">
        <v>1533</v>
      </c>
      <c r="H39" s="48" t="s">
        <v>1930</v>
      </c>
      <c r="K39" s="48" t="s">
        <v>1965</v>
      </c>
    </row>
    <row r="40" spans="1:11" ht="15.75">
      <c r="A40" s="55">
        <v>25</v>
      </c>
      <c r="B40" s="48" t="s">
        <v>502</v>
      </c>
      <c r="C40" s="48" t="s">
        <v>1480</v>
      </c>
      <c r="D40" s="49">
        <v>2932</v>
      </c>
      <c r="E40" s="50"/>
      <c r="F40" s="48" t="s">
        <v>1533</v>
      </c>
      <c r="H40" s="48" t="s">
        <v>1930</v>
      </c>
      <c r="K40" s="48" t="s">
        <v>1965</v>
      </c>
    </row>
    <row r="41" spans="1:11" ht="15.75">
      <c r="A41" s="55">
        <v>26</v>
      </c>
      <c r="B41" s="48" t="s">
        <v>503</v>
      </c>
      <c r="C41" s="48" t="s">
        <v>1481</v>
      </c>
      <c r="D41" s="49">
        <v>7397</v>
      </c>
      <c r="E41" s="50"/>
      <c r="F41" s="48" t="s">
        <v>1558</v>
      </c>
      <c r="H41" s="48" t="s">
        <v>1931</v>
      </c>
      <c r="K41" s="48" t="s">
        <v>1931</v>
      </c>
    </row>
    <row r="42" spans="1:11" ht="15.75">
      <c r="A42" s="55">
        <v>27</v>
      </c>
      <c r="B42" s="48" t="s">
        <v>504</v>
      </c>
      <c r="C42" s="48" t="s">
        <v>1482</v>
      </c>
      <c r="D42" s="49">
        <v>2553</v>
      </c>
      <c r="E42" s="50"/>
      <c r="F42" s="48" t="s">
        <v>1533</v>
      </c>
      <c r="H42" s="48" t="s">
        <v>1931</v>
      </c>
      <c r="K42" s="48" t="s">
        <v>1931</v>
      </c>
    </row>
    <row r="43" spans="1:11" ht="15.75">
      <c r="A43" s="55">
        <v>28</v>
      </c>
      <c r="B43" s="48" t="s">
        <v>505</v>
      </c>
      <c r="C43" s="48" t="s">
        <v>1483</v>
      </c>
      <c r="D43" s="49">
        <v>2229</v>
      </c>
      <c r="E43" s="50"/>
      <c r="F43" s="48" t="s">
        <v>1533</v>
      </c>
      <c r="H43" s="48" t="s">
        <v>1930</v>
      </c>
      <c r="K43" s="48" t="s">
        <v>1965</v>
      </c>
    </row>
    <row r="44" spans="1:11" ht="15.75">
      <c r="A44" s="55">
        <v>29</v>
      </c>
      <c r="B44" s="48" t="s">
        <v>294</v>
      </c>
      <c r="C44" s="48" t="s">
        <v>1484</v>
      </c>
      <c r="D44" s="49">
        <v>4621</v>
      </c>
      <c r="E44" s="50"/>
      <c r="F44" s="48" t="s">
        <v>1533</v>
      </c>
      <c r="H44" s="48" t="s">
        <v>1930</v>
      </c>
      <c r="K44" s="48" t="s">
        <v>1965</v>
      </c>
    </row>
    <row r="45" spans="1:11" ht="15.75">
      <c r="A45" s="55">
        <v>30</v>
      </c>
      <c r="B45" s="48" t="s">
        <v>506</v>
      </c>
      <c r="C45" s="48" t="s">
        <v>1485</v>
      </c>
      <c r="D45" s="49">
        <v>4954</v>
      </c>
      <c r="E45" s="50"/>
      <c r="F45" s="48" t="s">
        <v>1533</v>
      </c>
      <c r="H45" s="48" t="s">
        <v>1931</v>
      </c>
      <c r="K45" s="48" t="s">
        <v>1931</v>
      </c>
    </row>
    <row r="46" spans="1:11" ht="15.75">
      <c r="A46" s="55">
        <v>31</v>
      </c>
      <c r="B46" s="48" t="s">
        <v>507</v>
      </c>
      <c r="C46" s="48" t="s">
        <v>1486</v>
      </c>
      <c r="D46" s="49">
        <v>5514</v>
      </c>
      <c r="E46" s="50"/>
      <c r="F46" s="48" t="s">
        <v>1558</v>
      </c>
      <c r="H46" s="48" t="s">
        <v>1924</v>
      </c>
      <c r="K46" s="48" t="s">
        <v>1964</v>
      </c>
    </row>
    <row r="47" spans="1:11" ht="15.75">
      <c r="A47" s="55">
        <v>32</v>
      </c>
      <c r="B47" s="48" t="s">
        <v>508</v>
      </c>
      <c r="C47" s="48" t="s">
        <v>1487</v>
      </c>
      <c r="D47" s="49">
        <v>11304</v>
      </c>
      <c r="E47" s="50"/>
      <c r="F47" s="48" t="s">
        <v>1559</v>
      </c>
      <c r="H47" s="48" t="s">
        <v>1930</v>
      </c>
      <c r="K47" s="48" t="s">
        <v>1965</v>
      </c>
    </row>
    <row r="48" spans="1:11" ht="15.75">
      <c r="A48" s="55">
        <v>33</v>
      </c>
      <c r="B48" s="48" t="s">
        <v>509</v>
      </c>
      <c r="C48" s="48" t="s">
        <v>1488</v>
      </c>
      <c r="D48" s="49">
        <v>5592</v>
      </c>
      <c r="E48" s="50"/>
      <c r="F48" s="48" t="s">
        <v>1559</v>
      </c>
      <c r="H48" s="48" t="s">
        <v>1931</v>
      </c>
      <c r="K48" s="48" t="s">
        <v>1931</v>
      </c>
    </row>
    <row r="49" spans="1:11" ht="15.75">
      <c r="A49" s="55">
        <v>34</v>
      </c>
      <c r="B49" s="48" t="s">
        <v>510</v>
      </c>
      <c r="C49" s="48" t="s">
        <v>1489</v>
      </c>
      <c r="D49" s="49">
        <v>10834</v>
      </c>
      <c r="E49" s="50"/>
      <c r="F49" s="48" t="s">
        <v>1559</v>
      </c>
      <c r="H49" s="48" t="s">
        <v>1931</v>
      </c>
      <c r="K49" s="48" t="s">
        <v>1931</v>
      </c>
    </row>
    <row r="50" spans="1:11" ht="15.75">
      <c r="A50" s="55">
        <v>35</v>
      </c>
      <c r="B50" s="48" t="s">
        <v>511</v>
      </c>
      <c r="C50" s="48" t="s">
        <v>1490</v>
      </c>
      <c r="D50" s="49">
        <v>2146</v>
      </c>
      <c r="E50" s="50"/>
      <c r="F50" s="48" t="s">
        <v>1533</v>
      </c>
      <c r="H50" s="48" t="s">
        <v>1930</v>
      </c>
      <c r="K50" s="48" t="s">
        <v>1965</v>
      </c>
    </row>
    <row r="51" spans="1:11" ht="15.75">
      <c r="A51" s="55">
        <v>36</v>
      </c>
      <c r="B51" s="48" t="s">
        <v>512</v>
      </c>
      <c r="C51" s="48" t="s">
        <v>1491</v>
      </c>
      <c r="D51" s="49">
        <v>5142</v>
      </c>
      <c r="E51" s="50"/>
      <c r="F51" s="48" t="s">
        <v>1533</v>
      </c>
      <c r="H51" s="48" t="s">
        <v>1930</v>
      </c>
      <c r="K51" s="48" t="s">
        <v>1965</v>
      </c>
    </row>
    <row r="53" spans="1:6" ht="15.75">
      <c r="A53" s="48"/>
      <c r="B53" s="48" t="s">
        <v>1950</v>
      </c>
      <c r="D53" s="49">
        <f>D6+D19+D20+D21+D22+D25+D33+D39+D40+D43+D44+D50+D51+D14+D18+D23+D24+D35+D47+D38</f>
        <v>75214</v>
      </c>
      <c r="E53" s="50"/>
      <c r="F53" s="48"/>
    </row>
    <row r="54" spans="1:6" ht="15.75">
      <c r="A54" s="48"/>
      <c r="B54" s="48" t="s">
        <v>1952</v>
      </c>
      <c r="D54" s="49">
        <f>D7+D32+D11+D46+D28</f>
        <v>32654</v>
      </c>
      <c r="E54" s="50"/>
      <c r="F54" s="48"/>
    </row>
    <row r="55" spans="1:6" ht="15.75">
      <c r="A55" s="48"/>
      <c r="B55" s="48" t="s">
        <v>1899</v>
      </c>
      <c r="D55" s="49">
        <f>D8+D48+D49+D31+D34+D42+D45+D15+D36+D37+D41</f>
        <v>71378</v>
      </c>
      <c r="E55" s="50"/>
      <c r="F55" s="48"/>
    </row>
    <row r="57" ht="15.75">
      <c r="A57" s="48"/>
    </row>
    <row r="59" ht="15.75">
      <c r="A59" s="48"/>
    </row>
  </sheetData>
  <sheetProtection/>
  <autoFilter ref="F1:F59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K11" sqref="K11"/>
    </sheetView>
  </sheetViews>
  <sheetFormatPr defaultColWidth="8.796875" defaultRowHeight="15"/>
  <cols>
    <col min="1" max="1" width="3.19921875" style="40" customWidth="1"/>
    <col min="2" max="2" width="18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1.59765625" style="40" customWidth="1"/>
    <col min="7" max="16384" width="8.796875" style="40" customWidth="1"/>
  </cols>
  <sheetData>
    <row r="1" s="51" customFormat="1" ht="15.75">
      <c r="A1" s="52" t="s">
        <v>165</v>
      </c>
    </row>
    <row r="2" spans="2:10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J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49">
        <f>SUM(D5:D29)</f>
        <v>70591</v>
      </c>
      <c r="E4" s="50"/>
      <c r="F4" s="48" t="s">
        <v>1608</v>
      </c>
      <c r="H4" s="51"/>
    </row>
    <row r="5" spans="1:10" ht="15.75">
      <c r="A5" s="48">
        <v>1</v>
      </c>
      <c r="B5" s="48" t="s">
        <v>166</v>
      </c>
      <c r="C5" s="48" t="s">
        <v>1363</v>
      </c>
      <c r="D5" s="49">
        <v>5044</v>
      </c>
      <c r="E5" s="50"/>
      <c r="F5" s="48" t="s">
        <v>1561</v>
      </c>
      <c r="H5" s="48" t="s">
        <v>1932</v>
      </c>
      <c r="J5" s="48" t="s">
        <v>1932</v>
      </c>
    </row>
    <row r="6" spans="1:10" ht="15.75">
      <c r="A6" s="48">
        <v>2</v>
      </c>
      <c r="B6" s="48" t="s">
        <v>167</v>
      </c>
      <c r="C6" s="48" t="s">
        <v>1364</v>
      </c>
      <c r="D6" s="49">
        <v>4575</v>
      </c>
      <c r="E6" s="50"/>
      <c r="F6" s="48" t="s">
        <v>1561</v>
      </c>
      <c r="H6" s="48" t="s">
        <v>1932</v>
      </c>
      <c r="J6" s="48" t="s">
        <v>1932</v>
      </c>
    </row>
    <row r="7" spans="1:10" ht="15.75">
      <c r="A7" s="48">
        <v>3</v>
      </c>
      <c r="B7" s="48" t="s">
        <v>168</v>
      </c>
      <c r="C7" s="48" t="s">
        <v>1365</v>
      </c>
      <c r="D7" s="49">
        <v>1295</v>
      </c>
      <c r="E7" s="50"/>
      <c r="F7" s="48" t="s">
        <v>1561</v>
      </c>
      <c r="H7" s="48" t="s">
        <v>1932</v>
      </c>
      <c r="J7" s="48" t="s">
        <v>1932</v>
      </c>
    </row>
    <row r="8" spans="1:10" ht="15.75">
      <c r="A8" s="48">
        <v>4</v>
      </c>
      <c r="B8" s="48" t="s">
        <v>169</v>
      </c>
      <c r="C8" s="48" t="s">
        <v>1366</v>
      </c>
      <c r="D8" s="49">
        <v>1859</v>
      </c>
      <c r="E8" s="50"/>
      <c r="F8" s="48" t="s">
        <v>1561</v>
      </c>
      <c r="H8" s="48" t="s">
        <v>1932</v>
      </c>
      <c r="J8" s="48" t="s">
        <v>1932</v>
      </c>
    </row>
    <row r="9" spans="1:10" ht="15.75">
      <c r="A9" s="48">
        <v>5</v>
      </c>
      <c r="B9" s="48" t="s">
        <v>170</v>
      </c>
      <c r="C9" s="48" t="s">
        <v>1823</v>
      </c>
      <c r="D9" s="49">
        <v>81</v>
      </c>
      <c r="E9" s="50"/>
      <c r="F9" s="48" t="s">
        <v>1561</v>
      </c>
      <c r="H9" s="48" t="s">
        <v>1932</v>
      </c>
      <c r="J9" s="48" t="s">
        <v>1932</v>
      </c>
    </row>
    <row r="10" spans="1:10" ht="15.75">
      <c r="A10" s="48">
        <v>6</v>
      </c>
      <c r="B10" s="48" t="s">
        <v>170</v>
      </c>
      <c r="C10" s="48" t="s">
        <v>1367</v>
      </c>
      <c r="D10" s="49">
        <f>2664</f>
        <v>2664</v>
      </c>
      <c r="E10" s="50"/>
      <c r="F10" s="48" t="s">
        <v>1542</v>
      </c>
      <c r="H10" s="48" t="s">
        <v>1932</v>
      </c>
      <c r="J10" s="48" t="s">
        <v>1932</v>
      </c>
    </row>
    <row r="11" spans="1:10" ht="15.75">
      <c r="A11" s="48">
        <v>7</v>
      </c>
      <c r="B11" s="48" t="s">
        <v>171</v>
      </c>
      <c r="C11" s="48" t="s">
        <v>1368</v>
      </c>
      <c r="D11" s="49">
        <v>1460</v>
      </c>
      <c r="E11" s="50"/>
      <c r="F11" s="48" t="s">
        <v>1542</v>
      </c>
      <c r="H11" s="48" t="s">
        <v>1932</v>
      </c>
      <c r="J11" s="48" t="s">
        <v>1932</v>
      </c>
    </row>
    <row r="12" spans="1:10" ht="15.75">
      <c r="A12" s="48">
        <v>8</v>
      </c>
      <c r="B12" s="48" t="s">
        <v>172</v>
      </c>
      <c r="C12" s="48" t="s">
        <v>1369</v>
      </c>
      <c r="D12" s="49">
        <v>987</v>
      </c>
      <c r="E12" s="50"/>
      <c r="F12" s="48" t="s">
        <v>1561</v>
      </c>
      <c r="H12" s="48" t="s">
        <v>1932</v>
      </c>
      <c r="J12" s="48" t="s">
        <v>1932</v>
      </c>
    </row>
    <row r="13" spans="1:10" ht="15.75">
      <c r="A13" s="48">
        <v>9</v>
      </c>
      <c r="B13" s="48" t="s">
        <v>173</v>
      </c>
      <c r="C13" s="48" t="s">
        <v>1370</v>
      </c>
      <c r="D13" s="49">
        <v>3918</v>
      </c>
      <c r="E13" s="50"/>
      <c r="F13" s="48" t="s">
        <v>1561</v>
      </c>
      <c r="H13" s="48" t="s">
        <v>1932</v>
      </c>
      <c r="J13" s="48" t="s">
        <v>1932</v>
      </c>
    </row>
    <row r="14" spans="1:10" ht="15.75">
      <c r="A14" s="48">
        <v>10</v>
      </c>
      <c r="B14" s="48" t="s">
        <v>174</v>
      </c>
      <c r="C14" s="48" t="s">
        <v>1371</v>
      </c>
      <c r="D14" s="49">
        <v>2028</v>
      </c>
      <c r="E14" s="50"/>
      <c r="F14" s="48" t="s">
        <v>1561</v>
      </c>
      <c r="H14" s="48" t="s">
        <v>1932</v>
      </c>
      <c r="J14" s="48" t="s">
        <v>1932</v>
      </c>
    </row>
    <row r="15" spans="1:10" ht="15.75">
      <c r="A15" s="48">
        <v>11</v>
      </c>
      <c r="B15" s="48" t="s">
        <v>175</v>
      </c>
      <c r="C15" s="48" t="s">
        <v>1372</v>
      </c>
      <c r="D15" s="49">
        <v>4864</v>
      </c>
      <c r="E15" s="50"/>
      <c r="F15" s="48" t="s">
        <v>1561</v>
      </c>
      <c r="H15" s="48" t="s">
        <v>1932</v>
      </c>
      <c r="J15" s="48" t="s">
        <v>1932</v>
      </c>
    </row>
    <row r="16" spans="1:10" ht="15.75">
      <c r="A16" s="48">
        <v>12</v>
      </c>
      <c r="B16" s="48" t="s">
        <v>176</v>
      </c>
      <c r="C16" s="48" t="s">
        <v>1373</v>
      </c>
      <c r="D16" s="49">
        <v>1803</v>
      </c>
      <c r="E16" s="50"/>
      <c r="F16" s="48" t="s">
        <v>1542</v>
      </c>
      <c r="H16" s="48" t="s">
        <v>1932</v>
      </c>
      <c r="J16" s="48" t="s">
        <v>1932</v>
      </c>
    </row>
    <row r="17" spans="1:10" ht="15.75">
      <c r="A17" s="48">
        <v>13</v>
      </c>
      <c r="B17" s="48" t="s">
        <v>177</v>
      </c>
      <c r="C17" s="48" t="s">
        <v>1374</v>
      </c>
      <c r="D17" s="49">
        <v>1946</v>
      </c>
      <c r="E17" s="50"/>
      <c r="F17" s="48" t="s">
        <v>1542</v>
      </c>
      <c r="H17" s="48" t="s">
        <v>1932</v>
      </c>
      <c r="J17" s="48" t="s">
        <v>1932</v>
      </c>
    </row>
    <row r="18" spans="1:10" ht="15.75">
      <c r="A18" s="48">
        <v>14</v>
      </c>
      <c r="B18" s="48" t="s">
        <v>1898</v>
      </c>
      <c r="C18" s="48" t="s">
        <v>1375</v>
      </c>
      <c r="D18" s="49">
        <v>4777</v>
      </c>
      <c r="E18" s="50"/>
      <c r="F18" s="48" t="s">
        <v>1561</v>
      </c>
      <c r="H18" s="48" t="s">
        <v>1932</v>
      </c>
      <c r="J18" s="48" t="s">
        <v>1932</v>
      </c>
    </row>
    <row r="19" spans="1:10" ht="15.75">
      <c r="A19" s="48">
        <v>15</v>
      </c>
      <c r="B19" s="48" t="s">
        <v>178</v>
      </c>
      <c r="C19" s="48" t="s">
        <v>1376</v>
      </c>
      <c r="D19" s="49">
        <v>5828</v>
      </c>
      <c r="E19" s="50"/>
      <c r="F19" s="48" t="s">
        <v>1561</v>
      </c>
      <c r="H19" s="48" t="s">
        <v>1932</v>
      </c>
      <c r="J19" s="48" t="s">
        <v>1932</v>
      </c>
    </row>
    <row r="20" spans="1:10" ht="15.75">
      <c r="A20" s="48">
        <v>16</v>
      </c>
      <c r="B20" s="48" t="s">
        <v>179</v>
      </c>
      <c r="C20" s="48" t="s">
        <v>1377</v>
      </c>
      <c r="D20" s="49">
        <v>5186</v>
      </c>
      <c r="E20" s="50"/>
      <c r="F20" s="48" t="s">
        <v>1561</v>
      </c>
      <c r="H20" s="48" t="s">
        <v>1932</v>
      </c>
      <c r="J20" s="48" t="s">
        <v>1932</v>
      </c>
    </row>
    <row r="21" spans="1:10" ht="15.75">
      <c r="A21" s="48">
        <v>17</v>
      </c>
      <c r="B21" s="48" t="s">
        <v>180</v>
      </c>
      <c r="C21" s="48" t="s">
        <v>1378</v>
      </c>
      <c r="D21" s="49">
        <v>1129</v>
      </c>
      <c r="E21" s="50"/>
      <c r="F21" s="48" t="s">
        <v>1561</v>
      </c>
      <c r="H21" s="48" t="s">
        <v>1932</v>
      </c>
      <c r="J21" s="48" t="s">
        <v>1932</v>
      </c>
    </row>
    <row r="22" spans="1:10" ht="15.75">
      <c r="A22" s="48">
        <v>18</v>
      </c>
      <c r="B22" s="48" t="s">
        <v>181</v>
      </c>
      <c r="C22" s="48" t="s">
        <v>1379</v>
      </c>
      <c r="D22" s="49">
        <v>1438</v>
      </c>
      <c r="E22" s="50"/>
      <c r="F22" s="48" t="s">
        <v>1561</v>
      </c>
      <c r="H22" s="48" t="s">
        <v>1932</v>
      </c>
      <c r="J22" s="48" t="s">
        <v>1932</v>
      </c>
    </row>
    <row r="23" spans="1:10" ht="15.75">
      <c r="A23" s="48">
        <v>19</v>
      </c>
      <c r="B23" s="48" t="s">
        <v>182</v>
      </c>
      <c r="C23" s="48" t="s">
        <v>1380</v>
      </c>
      <c r="D23" s="49">
        <v>1341</v>
      </c>
      <c r="E23" s="50"/>
      <c r="F23" s="48" t="s">
        <v>1561</v>
      </c>
      <c r="H23" s="48" t="s">
        <v>1932</v>
      </c>
      <c r="J23" s="48" t="s">
        <v>1932</v>
      </c>
    </row>
    <row r="24" spans="1:10" ht="15.75">
      <c r="A24" s="48">
        <v>20</v>
      </c>
      <c r="B24" s="48" t="s">
        <v>183</v>
      </c>
      <c r="C24" s="48" t="s">
        <v>1381</v>
      </c>
      <c r="D24" s="49">
        <v>3317</v>
      </c>
      <c r="E24" s="50"/>
      <c r="F24" s="48" t="s">
        <v>1561</v>
      </c>
      <c r="H24" s="48" t="s">
        <v>1932</v>
      </c>
      <c r="J24" s="48" t="s">
        <v>1932</v>
      </c>
    </row>
    <row r="25" spans="1:10" ht="15.75">
      <c r="A25" s="48">
        <v>21</v>
      </c>
      <c r="B25" s="48" t="s">
        <v>184</v>
      </c>
      <c r="C25" s="48" t="s">
        <v>1382</v>
      </c>
      <c r="D25" s="49">
        <v>1819</v>
      </c>
      <c r="E25" s="50"/>
      <c r="F25" s="48" t="s">
        <v>1561</v>
      </c>
      <c r="H25" s="48" t="s">
        <v>1932</v>
      </c>
      <c r="J25" s="48" t="s">
        <v>1932</v>
      </c>
    </row>
    <row r="26" spans="1:10" ht="15.75">
      <c r="A26" s="48">
        <v>22</v>
      </c>
      <c r="B26" s="48" t="s">
        <v>185</v>
      </c>
      <c r="C26" s="48" t="s">
        <v>1383</v>
      </c>
      <c r="D26" s="49">
        <v>2463</v>
      </c>
      <c r="E26" s="50"/>
      <c r="F26" s="48" t="s">
        <v>1561</v>
      </c>
      <c r="H26" s="48" t="s">
        <v>1932</v>
      </c>
      <c r="J26" s="48" t="s">
        <v>1932</v>
      </c>
    </row>
    <row r="27" spans="1:10" ht="15.75">
      <c r="A27" s="48">
        <v>23</v>
      </c>
      <c r="B27" s="48" t="s">
        <v>186</v>
      </c>
      <c r="C27" s="48" t="s">
        <v>1384</v>
      </c>
      <c r="D27" s="49">
        <v>4715</v>
      </c>
      <c r="E27" s="50"/>
      <c r="F27" s="48" t="s">
        <v>1561</v>
      </c>
      <c r="H27" s="48" t="s">
        <v>1932</v>
      </c>
      <c r="J27" s="48" t="s">
        <v>1932</v>
      </c>
    </row>
    <row r="28" spans="1:10" ht="15.75">
      <c r="A28" s="48">
        <v>24</v>
      </c>
      <c r="B28" s="48" t="s">
        <v>187</v>
      </c>
      <c r="C28" s="48" t="s">
        <v>1385</v>
      </c>
      <c r="D28" s="49">
        <v>4207</v>
      </c>
      <c r="E28" s="50"/>
      <c r="F28" s="48" t="s">
        <v>1561</v>
      </c>
      <c r="H28" s="48" t="s">
        <v>1932</v>
      </c>
      <c r="J28" s="48" t="s">
        <v>1932</v>
      </c>
    </row>
    <row r="29" spans="1:10" ht="15.75">
      <c r="A29" s="48">
        <v>25</v>
      </c>
      <c r="B29" s="48" t="s">
        <v>188</v>
      </c>
      <c r="C29" s="48" t="s">
        <v>1386</v>
      </c>
      <c r="D29" s="49">
        <v>1847</v>
      </c>
      <c r="E29" s="50"/>
      <c r="F29" s="48" t="s">
        <v>1561</v>
      </c>
      <c r="H29" s="48" t="s">
        <v>1932</v>
      </c>
      <c r="J29" s="48" t="s">
        <v>1932</v>
      </c>
    </row>
    <row r="31" spans="1:6" ht="15.75">
      <c r="A31" s="48"/>
      <c r="B31" s="40" t="s">
        <v>1561</v>
      </c>
      <c r="D31" s="49">
        <f>SUM(D5:D29)</f>
        <v>70591</v>
      </c>
      <c r="E31" s="50"/>
      <c r="F31" s="48"/>
    </row>
    <row r="32" spans="1:6" ht="15.75">
      <c r="A32" s="48"/>
      <c r="D32" s="49"/>
      <c r="E32" s="50"/>
      <c r="F32" s="48"/>
    </row>
    <row r="34" ht="15.75">
      <c r="A34" s="48"/>
    </row>
  </sheetData>
  <sheetProtection/>
  <autoFilter ref="F1:F37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G3" sqref="G3"/>
    </sheetView>
  </sheetViews>
  <sheetFormatPr defaultColWidth="8.796875" defaultRowHeight="15"/>
  <cols>
    <col min="1" max="1" width="3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22" style="40" bestFit="1" customWidth="1"/>
    <col min="7" max="16384" width="8.796875" style="40" customWidth="1"/>
  </cols>
  <sheetData>
    <row r="1" s="51" customFormat="1" ht="15.75">
      <c r="A1" s="52" t="s">
        <v>426</v>
      </c>
    </row>
    <row r="2" spans="2:11" s="51" customFormat="1" ht="15.75">
      <c r="B2" s="51" t="s">
        <v>1820</v>
      </c>
      <c r="C2" s="51" t="s">
        <v>1819</v>
      </c>
      <c r="D2" s="51" t="s">
        <v>1818</v>
      </c>
      <c r="F2" s="52" t="s">
        <v>1434</v>
      </c>
      <c r="H2" s="51" t="s">
        <v>1829</v>
      </c>
      <c r="K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49">
        <f>SUM(D6:D12)+SUM(D15:D18)+D19+SUM(D20:D30)</f>
        <v>99424</v>
      </c>
      <c r="E4" s="50"/>
      <c r="H4" s="51"/>
    </row>
    <row r="5" spans="4:8" ht="15.75">
      <c r="D5" s="49"/>
      <c r="E5" s="50"/>
      <c r="H5" s="51"/>
    </row>
    <row r="6" spans="1:11" ht="15.75">
      <c r="A6" s="48">
        <v>1</v>
      </c>
      <c r="B6" s="48" t="s">
        <v>427</v>
      </c>
      <c r="C6" s="48" t="s">
        <v>641</v>
      </c>
      <c r="D6" s="49">
        <v>6080</v>
      </c>
      <c r="E6" s="50"/>
      <c r="F6" s="48" t="s">
        <v>1564</v>
      </c>
      <c r="H6" s="48" t="s">
        <v>1933</v>
      </c>
      <c r="K6" s="48" t="s">
        <v>1933</v>
      </c>
    </row>
    <row r="7" spans="1:11" ht="15.75">
      <c r="A7" s="48">
        <v>2</v>
      </c>
      <c r="B7" s="48" t="s">
        <v>428</v>
      </c>
      <c r="C7" s="48" t="s">
        <v>642</v>
      </c>
      <c r="D7" s="49">
        <v>4447</v>
      </c>
      <c r="E7" s="50"/>
      <c r="F7" s="48" t="s">
        <v>1564</v>
      </c>
      <c r="H7" s="48" t="s">
        <v>1933</v>
      </c>
      <c r="K7" s="48" t="s">
        <v>1933</v>
      </c>
    </row>
    <row r="8" spans="1:11" ht="15.75">
      <c r="A8" s="48">
        <v>3</v>
      </c>
      <c r="B8" s="48" t="s">
        <v>429</v>
      </c>
      <c r="C8" s="48" t="s">
        <v>643</v>
      </c>
      <c r="D8" s="49">
        <v>7244</v>
      </c>
      <c r="E8" s="50"/>
      <c r="F8" s="48" t="s">
        <v>1564</v>
      </c>
      <c r="H8" s="48" t="s">
        <v>1933</v>
      </c>
      <c r="K8" s="48" t="s">
        <v>1933</v>
      </c>
    </row>
    <row r="9" spans="1:11" ht="15.75">
      <c r="A9" s="48">
        <v>4</v>
      </c>
      <c r="B9" s="48" t="s">
        <v>430</v>
      </c>
      <c r="C9" s="48" t="s">
        <v>644</v>
      </c>
      <c r="D9" s="49">
        <v>3442</v>
      </c>
      <c r="E9" s="50"/>
      <c r="F9" s="48" t="s">
        <v>1564</v>
      </c>
      <c r="H9" s="48" t="s">
        <v>1933</v>
      </c>
      <c r="K9" s="48" t="s">
        <v>1933</v>
      </c>
    </row>
    <row r="10" spans="1:11" ht="15.75">
      <c r="A10" s="48">
        <v>5</v>
      </c>
      <c r="B10" s="48" t="s">
        <v>431</v>
      </c>
      <c r="C10" s="48" t="s">
        <v>645</v>
      </c>
      <c r="D10" s="49">
        <v>4069</v>
      </c>
      <c r="E10" s="50"/>
      <c r="F10" s="48" t="s">
        <v>1518</v>
      </c>
      <c r="H10" s="48" t="s">
        <v>1909</v>
      </c>
      <c r="K10" s="48" t="s">
        <v>1909</v>
      </c>
    </row>
    <row r="11" spans="1:11" ht="15.75">
      <c r="A11" s="48">
        <v>6</v>
      </c>
      <c r="B11" s="48" t="s">
        <v>432</v>
      </c>
      <c r="C11" s="48" t="s">
        <v>646</v>
      </c>
      <c r="D11" s="49">
        <v>3370</v>
      </c>
      <c r="E11" s="50"/>
      <c r="F11" s="48" t="s">
        <v>1564</v>
      </c>
      <c r="H11" s="48" t="s">
        <v>1933</v>
      </c>
      <c r="K11" s="48" t="s">
        <v>1933</v>
      </c>
    </row>
    <row r="12" spans="1:11" ht="15.75">
      <c r="A12" s="48">
        <v>7</v>
      </c>
      <c r="B12" s="48" t="s">
        <v>433</v>
      </c>
      <c r="C12" s="48" t="s">
        <v>647</v>
      </c>
      <c r="D12" s="49">
        <v>5240</v>
      </c>
      <c r="E12" s="50"/>
      <c r="F12" s="48" t="s">
        <v>1564</v>
      </c>
      <c r="H12" s="48" t="s">
        <v>1933</v>
      </c>
      <c r="K12" s="48" t="s">
        <v>1933</v>
      </c>
    </row>
    <row r="13" spans="1:11" ht="15.75">
      <c r="A13" s="48">
        <v>8</v>
      </c>
      <c r="B13" s="48" t="s">
        <v>434</v>
      </c>
      <c r="D13" s="49">
        <v>6385</v>
      </c>
      <c r="E13" s="50"/>
      <c r="F13" s="48" t="s">
        <v>1564</v>
      </c>
      <c r="H13" s="48"/>
      <c r="K13" s="48"/>
    </row>
    <row r="14" spans="1:11" ht="15.75">
      <c r="A14" s="48"/>
      <c r="B14" s="48"/>
      <c r="C14" s="48"/>
      <c r="D14" s="49">
        <v>3</v>
      </c>
      <c r="E14" s="50"/>
      <c r="F14" s="48" t="s">
        <v>1518</v>
      </c>
      <c r="H14" s="48"/>
      <c r="K14" s="48"/>
    </row>
    <row r="15" spans="1:11" ht="15.75">
      <c r="A15" s="48"/>
      <c r="B15" s="48"/>
      <c r="C15" s="48" t="s">
        <v>660</v>
      </c>
      <c r="D15" s="84">
        <f>SUM(D13:D14)</f>
        <v>6388</v>
      </c>
      <c r="E15" s="50"/>
      <c r="F15" s="48"/>
      <c r="H15" s="48" t="s">
        <v>1909</v>
      </c>
      <c r="K15" s="48" t="s">
        <v>1909</v>
      </c>
    </row>
    <row r="16" spans="1:11" ht="15.75">
      <c r="A16" s="48">
        <v>9</v>
      </c>
      <c r="B16" s="48" t="s">
        <v>435</v>
      </c>
      <c r="C16" s="48" t="s">
        <v>648</v>
      </c>
      <c r="D16" s="49">
        <v>4170</v>
      </c>
      <c r="E16" s="50"/>
      <c r="F16" s="48" t="s">
        <v>1564</v>
      </c>
      <c r="H16" s="48" t="s">
        <v>1933</v>
      </c>
      <c r="K16" s="48" t="s">
        <v>1933</v>
      </c>
    </row>
    <row r="17" spans="1:11" ht="15.75">
      <c r="A17" s="48">
        <v>10</v>
      </c>
      <c r="B17" s="48" t="s">
        <v>436</v>
      </c>
      <c r="C17" s="48" t="s">
        <v>649</v>
      </c>
      <c r="D17" s="49">
        <v>3827</v>
      </c>
      <c r="E17" s="50"/>
      <c r="F17" s="48" t="s">
        <v>1564</v>
      </c>
      <c r="H17" s="48" t="s">
        <v>1933</v>
      </c>
      <c r="K17" s="48" t="s">
        <v>1933</v>
      </c>
    </row>
    <row r="18" spans="1:11" ht="15.75">
      <c r="A18" s="48">
        <v>11</v>
      </c>
      <c r="B18" s="48" t="s">
        <v>437</v>
      </c>
      <c r="C18" s="48" t="s">
        <v>650</v>
      </c>
      <c r="D18" s="49">
        <v>6242</v>
      </c>
      <c r="E18" s="50"/>
      <c r="F18" s="48" t="s">
        <v>1564</v>
      </c>
      <c r="H18" s="48" t="s">
        <v>1933</v>
      </c>
      <c r="K18" s="48" t="s">
        <v>1933</v>
      </c>
    </row>
    <row r="19" spans="1:11" ht="15.75">
      <c r="A19" s="48">
        <v>12</v>
      </c>
      <c r="B19" s="48" t="s">
        <v>1074</v>
      </c>
      <c r="C19" s="48" t="s">
        <v>661</v>
      </c>
      <c r="D19" s="49">
        <v>1578</v>
      </c>
      <c r="E19" s="50"/>
      <c r="F19" s="48" t="s">
        <v>1518</v>
      </c>
      <c r="H19" s="48" t="s">
        <v>1909</v>
      </c>
      <c r="K19" s="48" t="s">
        <v>1909</v>
      </c>
    </row>
    <row r="20" spans="1:11" ht="15.75">
      <c r="A20" s="48">
        <v>13</v>
      </c>
      <c r="B20" s="48" t="s">
        <v>438</v>
      </c>
      <c r="C20" s="48" t="s">
        <v>651</v>
      </c>
      <c r="D20" s="49">
        <v>2362</v>
      </c>
      <c r="E20" s="87"/>
      <c r="F20" s="40" t="s">
        <v>1564</v>
      </c>
      <c r="H20" s="48" t="s">
        <v>1933</v>
      </c>
      <c r="K20" s="48" t="s">
        <v>1933</v>
      </c>
    </row>
    <row r="21" spans="1:11" ht="15.75">
      <c r="A21" s="48">
        <v>14</v>
      </c>
      <c r="B21" s="48" t="s">
        <v>439</v>
      </c>
      <c r="C21" s="48" t="s">
        <v>652</v>
      </c>
      <c r="D21" s="49">
        <v>7939</v>
      </c>
      <c r="E21" s="50"/>
      <c r="F21" s="48" t="s">
        <v>1564</v>
      </c>
      <c r="H21" s="48" t="s">
        <v>1933</v>
      </c>
      <c r="K21" s="48" t="s">
        <v>1933</v>
      </c>
    </row>
    <row r="22" spans="1:11" ht="15.75">
      <c r="A22" s="48">
        <v>15</v>
      </c>
      <c r="B22" s="48" t="s">
        <v>440</v>
      </c>
      <c r="C22" s="48" t="s">
        <v>653</v>
      </c>
      <c r="D22" s="49">
        <v>1855</v>
      </c>
      <c r="E22" s="50"/>
      <c r="F22" s="48" t="s">
        <v>1564</v>
      </c>
      <c r="H22" s="48" t="s">
        <v>1933</v>
      </c>
      <c r="K22" s="48" t="s">
        <v>1933</v>
      </c>
    </row>
    <row r="23" spans="1:11" ht="15.75">
      <c r="A23" s="48">
        <v>16</v>
      </c>
      <c r="B23" s="48" t="s">
        <v>1492</v>
      </c>
      <c r="C23" s="48" t="s">
        <v>662</v>
      </c>
      <c r="D23" s="49">
        <v>4584</v>
      </c>
      <c r="E23" s="50"/>
      <c r="F23" s="48" t="s">
        <v>1518</v>
      </c>
      <c r="H23" s="48" t="s">
        <v>1909</v>
      </c>
      <c r="K23" s="48" t="s">
        <v>1909</v>
      </c>
    </row>
    <row r="24" spans="1:11" ht="15.75">
      <c r="A24" s="48" t="s">
        <v>1583</v>
      </c>
      <c r="B24" s="48" t="s">
        <v>441</v>
      </c>
      <c r="C24" s="48" t="s">
        <v>654</v>
      </c>
      <c r="D24" s="49">
        <v>5796</v>
      </c>
      <c r="E24" s="50"/>
      <c r="F24" s="48" t="s">
        <v>1564</v>
      </c>
      <c r="H24" s="48" t="s">
        <v>1933</v>
      </c>
      <c r="K24" s="48" t="s">
        <v>1933</v>
      </c>
    </row>
    <row r="25" spans="1:11" ht="15.75">
      <c r="A25" s="48" t="s">
        <v>1634</v>
      </c>
      <c r="B25" s="48" t="s">
        <v>442</v>
      </c>
      <c r="C25" s="48" t="s">
        <v>655</v>
      </c>
      <c r="D25" s="49">
        <v>2765</v>
      </c>
      <c r="E25" s="50"/>
      <c r="F25" s="48" t="s">
        <v>1564</v>
      </c>
      <c r="H25" s="48" t="s">
        <v>1933</v>
      </c>
      <c r="I25" s="48"/>
      <c r="K25" s="48" t="s">
        <v>1933</v>
      </c>
    </row>
    <row r="26" spans="1:11" ht="15.75">
      <c r="A26" s="48">
        <v>19</v>
      </c>
      <c r="B26" s="48" t="s">
        <v>1493</v>
      </c>
      <c r="C26" s="48" t="s">
        <v>656</v>
      </c>
      <c r="D26" s="49">
        <v>5318</v>
      </c>
      <c r="E26" s="50"/>
      <c r="F26" s="48" t="s">
        <v>1518</v>
      </c>
      <c r="H26" s="48" t="s">
        <v>1909</v>
      </c>
      <c r="K26" s="48" t="s">
        <v>1909</v>
      </c>
    </row>
    <row r="27" spans="1:11" ht="15.75">
      <c r="A27" s="48">
        <v>20</v>
      </c>
      <c r="B27" s="48" t="s">
        <v>1436</v>
      </c>
      <c r="C27" s="48" t="s">
        <v>657</v>
      </c>
      <c r="D27" s="49">
        <v>2732</v>
      </c>
      <c r="E27" s="50"/>
      <c r="F27" s="48" t="s">
        <v>1564</v>
      </c>
      <c r="H27" s="48" t="s">
        <v>1933</v>
      </c>
      <c r="K27" s="48" t="s">
        <v>1933</v>
      </c>
    </row>
    <row r="28" spans="1:11" ht="15.75">
      <c r="A28" s="48">
        <v>21</v>
      </c>
      <c r="B28" s="48" t="s">
        <v>443</v>
      </c>
      <c r="C28" s="48" t="s">
        <v>658</v>
      </c>
      <c r="D28" s="49">
        <v>3365</v>
      </c>
      <c r="E28" s="50"/>
      <c r="F28" s="48" t="s">
        <v>1518</v>
      </c>
      <c r="H28" s="48" t="s">
        <v>1909</v>
      </c>
      <c r="K28" s="48" t="s">
        <v>1909</v>
      </c>
    </row>
    <row r="29" spans="1:11" ht="15.75">
      <c r="A29" s="48">
        <v>22</v>
      </c>
      <c r="B29" s="48" t="s">
        <v>444</v>
      </c>
      <c r="C29" s="48" t="s">
        <v>663</v>
      </c>
      <c r="D29" s="49">
        <v>3696</v>
      </c>
      <c r="E29" s="50"/>
      <c r="F29" s="48" t="s">
        <v>1518</v>
      </c>
      <c r="H29" s="48" t="s">
        <v>1909</v>
      </c>
      <c r="K29" s="48" t="s">
        <v>1909</v>
      </c>
    </row>
    <row r="30" spans="1:11" ht="15.75">
      <c r="A30" s="48">
        <v>23</v>
      </c>
      <c r="B30" s="48" t="s">
        <v>445</v>
      </c>
      <c r="C30" s="48" t="s">
        <v>659</v>
      </c>
      <c r="D30" s="49">
        <v>2915</v>
      </c>
      <c r="E30" s="50"/>
      <c r="F30" s="48" t="s">
        <v>1564</v>
      </c>
      <c r="H30" s="48" t="s">
        <v>1933</v>
      </c>
      <c r="K30" s="48" t="s">
        <v>1933</v>
      </c>
    </row>
    <row r="31" ht="15.75">
      <c r="D31" s="88"/>
    </row>
    <row r="32" spans="1:6" ht="15.75">
      <c r="A32" s="48"/>
      <c r="B32" s="48" t="s">
        <v>1518</v>
      </c>
      <c r="D32" s="49">
        <f>D10+D19+D23+D26+D28+D29+D13+D14</f>
        <v>28998</v>
      </c>
      <c r="E32" s="50"/>
      <c r="F32" s="48"/>
    </row>
    <row r="33" spans="1:6" ht="15.75">
      <c r="A33" s="48"/>
      <c r="B33" s="48" t="s">
        <v>1564</v>
      </c>
      <c r="D33" s="49">
        <f>SUM(D6:D9)+SUM(D11:D12)+SUM(D16:D18)+SUM(D20:D22)+SUM(D24:D25)+D27+D30</f>
        <v>70426</v>
      </c>
      <c r="E33" s="50"/>
      <c r="F33" s="48"/>
    </row>
    <row r="35" ht="15.75">
      <c r="A35" s="48"/>
    </row>
  </sheetData>
  <sheetProtection/>
  <autoFilter ref="F1:F38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8">
      <selection activeCell="E24" sqref="E24"/>
    </sheetView>
  </sheetViews>
  <sheetFormatPr defaultColWidth="8.796875" defaultRowHeight="15"/>
  <cols>
    <col min="1" max="1" width="3" style="40" customWidth="1"/>
    <col min="2" max="2" width="22.5976562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2.796875" style="40" customWidth="1"/>
    <col min="7" max="16384" width="8.796875" style="40" customWidth="1"/>
  </cols>
  <sheetData>
    <row r="1" s="70" customFormat="1" ht="15.75">
      <c r="A1" s="72" t="s">
        <v>1716</v>
      </c>
    </row>
    <row r="2" spans="2:10" s="70" customFormat="1" ht="15.75">
      <c r="B2" s="51" t="s">
        <v>1820</v>
      </c>
      <c r="C2" s="51" t="s">
        <v>1819</v>
      </c>
      <c r="D2" s="51" t="s">
        <v>1818</v>
      </c>
      <c r="E2" s="51"/>
      <c r="F2" s="52" t="s">
        <v>1434</v>
      </c>
      <c r="H2" s="70" t="s">
        <v>1829</v>
      </c>
      <c r="J2" s="70" t="s">
        <v>1935</v>
      </c>
    </row>
    <row r="3" spans="4:6" s="70" customFormat="1" ht="15.75">
      <c r="D3" s="54">
        <v>2020</v>
      </c>
      <c r="E3" s="54"/>
      <c r="F3" s="51" t="s">
        <v>616</v>
      </c>
    </row>
    <row r="4" spans="4:8" s="71" customFormat="1" ht="15.75">
      <c r="D4" s="73">
        <f>SUM(D6:D52)</f>
        <v>97718</v>
      </c>
      <c r="E4" s="74"/>
      <c r="H4" s="70"/>
    </row>
    <row r="5" spans="4:8" s="71" customFormat="1" ht="15.75">
      <c r="D5" s="73"/>
      <c r="E5" s="74"/>
      <c r="H5" s="70"/>
    </row>
    <row r="6" spans="1:10" s="71" customFormat="1" ht="15.75">
      <c r="A6" s="75">
        <v>1</v>
      </c>
      <c r="B6" s="76" t="s">
        <v>1717</v>
      </c>
      <c r="C6" s="76" t="s">
        <v>1387</v>
      </c>
      <c r="D6" s="73">
        <v>2177</v>
      </c>
      <c r="E6" s="74"/>
      <c r="F6" s="76" t="s">
        <v>1566</v>
      </c>
      <c r="H6" s="76" t="s">
        <v>1934</v>
      </c>
      <c r="J6" s="76" t="s">
        <v>1934</v>
      </c>
    </row>
    <row r="7" spans="1:10" s="71" customFormat="1" ht="15.75">
      <c r="A7" s="75">
        <v>2</v>
      </c>
      <c r="B7" s="76" t="s">
        <v>1718</v>
      </c>
      <c r="C7" s="76" t="s">
        <v>1388</v>
      </c>
      <c r="D7" s="73">
        <v>1968</v>
      </c>
      <c r="E7" s="74"/>
      <c r="F7" s="76" t="s">
        <v>1566</v>
      </c>
      <c r="H7" s="76" t="s">
        <v>1934</v>
      </c>
      <c r="J7" s="76" t="s">
        <v>1934</v>
      </c>
    </row>
    <row r="8" spans="1:10" s="71" customFormat="1" ht="15.75">
      <c r="A8" s="75">
        <v>3</v>
      </c>
      <c r="B8" s="76" t="s">
        <v>1719</v>
      </c>
      <c r="C8" s="76" t="s">
        <v>1389</v>
      </c>
      <c r="D8" s="73">
        <v>2620</v>
      </c>
      <c r="E8" s="74"/>
      <c r="F8" s="76" t="s">
        <v>1526</v>
      </c>
      <c r="H8" s="76" t="s">
        <v>1934</v>
      </c>
      <c r="J8" s="76" t="s">
        <v>1934</v>
      </c>
    </row>
    <row r="9" spans="1:10" s="71" customFormat="1" ht="15.75">
      <c r="A9" s="75">
        <v>4</v>
      </c>
      <c r="B9" s="76" t="s">
        <v>1720</v>
      </c>
      <c r="C9" s="76" t="s">
        <v>1424</v>
      </c>
      <c r="D9" s="73">
        <v>3021</v>
      </c>
      <c r="E9" s="74"/>
      <c r="F9" s="76" t="s">
        <v>1526</v>
      </c>
      <c r="H9" s="71" t="s">
        <v>1919</v>
      </c>
      <c r="J9" s="71" t="s">
        <v>1934</v>
      </c>
    </row>
    <row r="10" spans="1:10" s="71" customFormat="1" ht="15.75">
      <c r="A10" s="75">
        <v>5</v>
      </c>
      <c r="B10" s="71" t="s">
        <v>152</v>
      </c>
      <c r="C10" s="76" t="s">
        <v>1390</v>
      </c>
      <c r="D10" s="73">
        <v>2477</v>
      </c>
      <c r="E10" s="74"/>
      <c r="F10" s="76" t="s">
        <v>1566</v>
      </c>
      <c r="H10" s="76" t="s">
        <v>1934</v>
      </c>
      <c r="J10" s="76" t="s">
        <v>1934</v>
      </c>
    </row>
    <row r="11" spans="1:10" s="71" customFormat="1" ht="15.75">
      <c r="A11" s="75">
        <v>6</v>
      </c>
      <c r="B11" s="76" t="s">
        <v>1721</v>
      </c>
      <c r="C11" s="76" t="s">
        <v>1425</v>
      </c>
      <c r="D11" s="73">
        <v>1543</v>
      </c>
      <c r="E11" s="74"/>
      <c r="F11" s="76" t="s">
        <v>1526</v>
      </c>
      <c r="H11" s="76" t="s">
        <v>1934</v>
      </c>
      <c r="J11" s="76" t="s">
        <v>1934</v>
      </c>
    </row>
    <row r="12" spans="1:10" s="71" customFormat="1" ht="15.75">
      <c r="A12" s="75">
        <v>7</v>
      </c>
      <c r="B12" s="76" t="s">
        <v>600</v>
      </c>
      <c r="C12" s="76" t="s">
        <v>1426</v>
      </c>
      <c r="D12" s="73">
        <v>1545</v>
      </c>
      <c r="E12" s="74"/>
      <c r="F12" s="76" t="s">
        <v>1566</v>
      </c>
      <c r="H12" s="76" t="s">
        <v>1934</v>
      </c>
      <c r="J12" s="76" t="s">
        <v>1934</v>
      </c>
    </row>
    <row r="13" spans="1:10" s="71" customFormat="1" ht="15.75">
      <c r="A13" s="75">
        <v>8</v>
      </c>
      <c r="B13" s="76" t="s">
        <v>1722</v>
      </c>
      <c r="C13" s="76" t="s">
        <v>1391</v>
      </c>
      <c r="D13" s="73">
        <v>3768</v>
      </c>
      <c r="E13" s="74"/>
      <c r="F13" s="76" t="s">
        <v>1526</v>
      </c>
      <c r="H13" s="76" t="s">
        <v>1917</v>
      </c>
      <c r="J13" s="76" t="s">
        <v>1917</v>
      </c>
    </row>
    <row r="14" spans="1:10" s="71" customFormat="1" ht="15.75">
      <c r="A14" s="75">
        <v>9</v>
      </c>
      <c r="B14" s="76" t="s">
        <v>601</v>
      </c>
      <c r="C14" s="76" t="s">
        <v>1392</v>
      </c>
      <c r="D14" s="73">
        <v>1685</v>
      </c>
      <c r="E14" s="74"/>
      <c r="F14" s="76" t="s">
        <v>1526</v>
      </c>
      <c r="H14" s="76" t="s">
        <v>1917</v>
      </c>
      <c r="J14" s="76" t="s">
        <v>1917</v>
      </c>
    </row>
    <row r="15" spans="1:10" s="71" customFormat="1" ht="15.75">
      <c r="A15" s="75">
        <v>10</v>
      </c>
      <c r="B15" s="76" t="s">
        <v>1723</v>
      </c>
      <c r="C15" s="76" t="s">
        <v>1393</v>
      </c>
      <c r="D15" s="73">
        <v>1846</v>
      </c>
      <c r="E15" s="74"/>
      <c r="F15" s="76" t="s">
        <v>1526</v>
      </c>
      <c r="H15" s="76" t="s">
        <v>1917</v>
      </c>
      <c r="J15" s="76" t="s">
        <v>1917</v>
      </c>
    </row>
    <row r="16" spans="1:10" s="71" customFormat="1" ht="15.75">
      <c r="A16" s="75">
        <v>11</v>
      </c>
      <c r="B16" s="76" t="s">
        <v>1724</v>
      </c>
      <c r="C16" s="76" t="s">
        <v>1394</v>
      </c>
      <c r="D16" s="73">
        <v>1503</v>
      </c>
      <c r="E16" s="74"/>
      <c r="F16" s="76" t="s">
        <v>1526</v>
      </c>
      <c r="H16" s="76" t="s">
        <v>1917</v>
      </c>
      <c r="J16" s="76" t="s">
        <v>1917</v>
      </c>
    </row>
    <row r="17" spans="1:10" s="71" customFormat="1" ht="15.75">
      <c r="A17" s="75">
        <v>12</v>
      </c>
      <c r="B17" s="76" t="s">
        <v>1725</v>
      </c>
      <c r="C17" s="76" t="s">
        <v>1427</v>
      </c>
      <c r="D17" s="73">
        <v>3482</v>
      </c>
      <c r="E17" s="74"/>
      <c r="F17" s="76" t="s">
        <v>1526</v>
      </c>
      <c r="H17" s="76" t="s">
        <v>1934</v>
      </c>
      <c r="J17" s="76" t="s">
        <v>1934</v>
      </c>
    </row>
    <row r="18" spans="1:10" s="71" customFormat="1" ht="15.75">
      <c r="A18" s="75">
        <v>13</v>
      </c>
      <c r="B18" s="71" t="s">
        <v>602</v>
      </c>
      <c r="C18" s="76" t="s">
        <v>1395</v>
      </c>
      <c r="D18" s="73">
        <v>1444</v>
      </c>
      <c r="E18" s="74"/>
      <c r="F18" s="76" t="s">
        <v>1566</v>
      </c>
      <c r="H18" s="76" t="s">
        <v>1934</v>
      </c>
      <c r="J18" s="76" t="s">
        <v>1934</v>
      </c>
    </row>
    <row r="19" spans="1:10" s="71" customFormat="1" ht="15.75">
      <c r="A19" s="75">
        <v>14</v>
      </c>
      <c r="B19" s="76" t="s">
        <v>1726</v>
      </c>
      <c r="C19" s="76" t="s">
        <v>1396</v>
      </c>
      <c r="D19" s="73">
        <v>2013</v>
      </c>
      <c r="E19" s="74"/>
      <c r="F19" s="76" t="s">
        <v>1526</v>
      </c>
      <c r="H19" s="76" t="s">
        <v>1934</v>
      </c>
      <c r="J19" s="76" t="s">
        <v>1917</v>
      </c>
    </row>
    <row r="20" spans="1:10" s="71" customFormat="1" ht="15.75">
      <c r="A20" s="75">
        <v>15</v>
      </c>
      <c r="B20" s="76" t="s">
        <v>1727</v>
      </c>
      <c r="C20" s="76" t="s">
        <v>1397</v>
      </c>
      <c r="D20" s="73">
        <v>1656</v>
      </c>
      <c r="E20" s="74"/>
      <c r="F20" s="76" t="s">
        <v>1566</v>
      </c>
      <c r="H20" s="76" t="s">
        <v>1934</v>
      </c>
      <c r="J20" s="76" t="s">
        <v>1934</v>
      </c>
    </row>
    <row r="21" spans="1:10" s="71" customFormat="1" ht="15.75">
      <c r="A21" s="75">
        <v>16</v>
      </c>
      <c r="B21" s="76" t="s">
        <v>1728</v>
      </c>
      <c r="C21" s="76" t="s">
        <v>1428</v>
      </c>
      <c r="D21" s="73">
        <v>2337</v>
      </c>
      <c r="E21" s="74"/>
      <c r="F21" s="76" t="s">
        <v>1566</v>
      </c>
      <c r="H21" s="76" t="s">
        <v>1934</v>
      </c>
      <c r="J21" s="76" t="s">
        <v>1934</v>
      </c>
    </row>
    <row r="22" spans="1:10" s="71" customFormat="1" ht="15.75">
      <c r="A22" s="75">
        <v>17</v>
      </c>
      <c r="B22" s="76" t="s">
        <v>1729</v>
      </c>
      <c r="C22" s="76" t="s">
        <v>1398</v>
      </c>
      <c r="D22" s="73">
        <v>1698</v>
      </c>
      <c r="E22" s="74"/>
      <c r="F22" s="76" t="s">
        <v>1566</v>
      </c>
      <c r="H22" s="76" t="s">
        <v>1934</v>
      </c>
      <c r="J22" s="76" t="s">
        <v>1934</v>
      </c>
    </row>
    <row r="23" spans="1:10" s="71" customFormat="1" ht="15.75">
      <c r="A23" s="75">
        <v>18</v>
      </c>
      <c r="B23" s="76" t="s">
        <v>1730</v>
      </c>
      <c r="C23" s="76" t="s">
        <v>1399</v>
      </c>
      <c r="D23" s="73">
        <v>1217</v>
      </c>
      <c r="E23" s="74"/>
      <c r="F23" s="76" t="s">
        <v>1526</v>
      </c>
      <c r="H23" s="76" t="s">
        <v>1934</v>
      </c>
      <c r="J23" s="76" t="s">
        <v>1934</v>
      </c>
    </row>
    <row r="24" spans="1:10" s="71" customFormat="1" ht="15.75">
      <c r="A24" s="75">
        <v>19</v>
      </c>
      <c r="B24" s="76" t="s">
        <v>1731</v>
      </c>
      <c r="C24" s="76" t="s">
        <v>1429</v>
      </c>
      <c r="D24" s="73">
        <v>3601</v>
      </c>
      <c r="E24" s="74"/>
      <c r="F24" s="76" t="s">
        <v>1566</v>
      </c>
      <c r="H24" s="76" t="s">
        <v>1934</v>
      </c>
      <c r="J24" s="76" t="s">
        <v>1934</v>
      </c>
    </row>
    <row r="25" spans="1:10" s="71" customFormat="1" ht="15.75">
      <c r="A25" s="75">
        <v>20</v>
      </c>
      <c r="B25" s="76" t="s">
        <v>1732</v>
      </c>
      <c r="C25" s="76" t="s">
        <v>1400</v>
      </c>
      <c r="D25" s="73">
        <v>1995</v>
      </c>
      <c r="E25" s="74"/>
      <c r="F25" s="76" t="s">
        <v>1566</v>
      </c>
      <c r="H25" s="76" t="s">
        <v>1934</v>
      </c>
      <c r="J25" s="76" t="s">
        <v>1934</v>
      </c>
    </row>
    <row r="26" spans="1:10" s="71" customFormat="1" ht="15.75">
      <c r="A26" s="75">
        <v>21</v>
      </c>
      <c r="B26" s="76" t="s">
        <v>1733</v>
      </c>
      <c r="C26" s="76" t="s">
        <v>1401</v>
      </c>
      <c r="D26" s="73">
        <v>2263</v>
      </c>
      <c r="E26" s="74"/>
      <c r="F26" s="76" t="s">
        <v>1566</v>
      </c>
      <c r="H26" s="76" t="s">
        <v>1934</v>
      </c>
      <c r="J26" s="76" t="s">
        <v>1934</v>
      </c>
    </row>
    <row r="27" spans="1:10" s="71" customFormat="1" ht="15.75">
      <c r="A27" s="75">
        <v>22</v>
      </c>
      <c r="B27" s="71" t="s">
        <v>603</v>
      </c>
      <c r="C27" s="76" t="s">
        <v>1402</v>
      </c>
      <c r="D27" s="73">
        <v>1544</v>
      </c>
      <c r="E27" s="74"/>
      <c r="F27" s="76" t="s">
        <v>1566</v>
      </c>
      <c r="H27" s="76" t="s">
        <v>1934</v>
      </c>
      <c r="J27" s="76" t="s">
        <v>1934</v>
      </c>
    </row>
    <row r="28" spans="1:10" s="71" customFormat="1" ht="15.75">
      <c r="A28" s="75">
        <v>23</v>
      </c>
      <c r="B28" s="76" t="s">
        <v>1734</v>
      </c>
      <c r="C28" s="76" t="s">
        <v>1430</v>
      </c>
      <c r="D28" s="73">
        <v>2479</v>
      </c>
      <c r="E28" s="74"/>
      <c r="F28" s="76" t="s">
        <v>1566</v>
      </c>
      <c r="H28" s="76" t="s">
        <v>1934</v>
      </c>
      <c r="J28" s="76" t="s">
        <v>1934</v>
      </c>
    </row>
    <row r="29" spans="1:10" s="71" customFormat="1" ht="15.75">
      <c r="A29" s="75">
        <v>24</v>
      </c>
      <c r="B29" s="76" t="s">
        <v>1735</v>
      </c>
      <c r="C29" s="76" t="s">
        <v>1403</v>
      </c>
      <c r="D29" s="73">
        <v>2461</v>
      </c>
      <c r="E29" s="74"/>
      <c r="F29" s="76" t="s">
        <v>1526</v>
      </c>
      <c r="H29" s="76" t="s">
        <v>1934</v>
      </c>
      <c r="J29" s="76" t="s">
        <v>1917</v>
      </c>
    </row>
    <row r="30" spans="1:10" s="71" customFormat="1" ht="15.75">
      <c r="A30" s="75">
        <v>25</v>
      </c>
      <c r="B30" s="76" t="s">
        <v>1736</v>
      </c>
      <c r="C30" s="76" t="s">
        <v>1404</v>
      </c>
      <c r="D30" s="73">
        <v>1843</v>
      </c>
      <c r="E30" s="74"/>
      <c r="F30" s="76" t="s">
        <v>1566</v>
      </c>
      <c r="H30" s="76" t="s">
        <v>1934</v>
      </c>
      <c r="J30" s="76" t="s">
        <v>1934</v>
      </c>
    </row>
    <row r="31" spans="1:10" s="71" customFormat="1" ht="15.75">
      <c r="A31" s="75">
        <v>26</v>
      </c>
      <c r="B31" s="76" t="s">
        <v>1631</v>
      </c>
      <c r="C31" s="76" t="s">
        <v>1405</v>
      </c>
      <c r="D31" s="73">
        <v>1631</v>
      </c>
      <c r="E31" s="74"/>
      <c r="F31" s="76" t="s">
        <v>1526</v>
      </c>
      <c r="H31" s="76" t="s">
        <v>1917</v>
      </c>
      <c r="J31" s="76" t="s">
        <v>1961</v>
      </c>
    </row>
    <row r="32" spans="1:10" s="71" customFormat="1" ht="15.75">
      <c r="A32" s="75">
        <v>27</v>
      </c>
      <c r="B32" s="76" t="s">
        <v>1737</v>
      </c>
      <c r="C32" s="76" t="s">
        <v>1406</v>
      </c>
      <c r="D32" s="73">
        <v>3513</v>
      </c>
      <c r="E32" s="74"/>
      <c r="F32" s="76" t="s">
        <v>1566</v>
      </c>
      <c r="H32" s="76" t="s">
        <v>1934</v>
      </c>
      <c r="J32" s="76" t="s">
        <v>1934</v>
      </c>
    </row>
    <row r="33" spans="1:10" s="71" customFormat="1" ht="15.75">
      <c r="A33" s="75">
        <v>28</v>
      </c>
      <c r="B33" s="76" t="s">
        <v>1738</v>
      </c>
      <c r="C33" s="76" t="s">
        <v>1407</v>
      </c>
      <c r="D33" s="73">
        <v>1420</v>
      </c>
      <c r="E33" s="74"/>
      <c r="F33" s="76" t="s">
        <v>1566</v>
      </c>
      <c r="H33" s="76" t="s">
        <v>1934</v>
      </c>
      <c r="J33" s="76" t="s">
        <v>1934</v>
      </c>
    </row>
    <row r="34" spans="1:10" s="71" customFormat="1" ht="15.75">
      <c r="A34" s="75">
        <v>29</v>
      </c>
      <c r="B34" s="76" t="s">
        <v>1739</v>
      </c>
      <c r="C34" s="76" t="s">
        <v>1408</v>
      </c>
      <c r="D34" s="73">
        <v>1830</v>
      </c>
      <c r="E34" s="74"/>
      <c r="F34" s="76" t="s">
        <v>1526</v>
      </c>
      <c r="H34" s="76" t="s">
        <v>1934</v>
      </c>
      <c r="J34" s="76" t="s">
        <v>1934</v>
      </c>
    </row>
    <row r="35" spans="1:10" s="71" customFormat="1" ht="15.75">
      <c r="A35" s="75">
        <v>30</v>
      </c>
      <c r="B35" s="76" t="s">
        <v>604</v>
      </c>
      <c r="C35" s="76" t="s">
        <v>1409</v>
      </c>
      <c r="D35" s="73">
        <v>1824</v>
      </c>
      <c r="E35" s="74"/>
      <c r="F35" s="76" t="s">
        <v>1566</v>
      </c>
      <c r="H35" s="76" t="s">
        <v>1934</v>
      </c>
      <c r="J35" s="76" t="s">
        <v>1934</v>
      </c>
    </row>
    <row r="36" spans="1:10" s="71" customFormat="1" ht="15.75">
      <c r="A36" s="75">
        <v>31</v>
      </c>
      <c r="B36" s="76" t="s">
        <v>1740</v>
      </c>
      <c r="C36" s="76" t="s">
        <v>1431</v>
      </c>
      <c r="D36" s="73">
        <v>1870</v>
      </c>
      <c r="E36" s="74"/>
      <c r="F36" s="76" t="s">
        <v>1526</v>
      </c>
      <c r="H36" s="71" t="s">
        <v>1919</v>
      </c>
      <c r="J36" s="71" t="s">
        <v>1934</v>
      </c>
    </row>
    <row r="37" spans="1:10" s="71" customFormat="1" ht="15.75">
      <c r="A37" s="75">
        <v>32</v>
      </c>
      <c r="B37" s="76" t="s">
        <v>1741</v>
      </c>
      <c r="C37" s="76" t="s">
        <v>1410</v>
      </c>
      <c r="D37" s="73">
        <v>2842</v>
      </c>
      <c r="E37" s="74"/>
      <c r="F37" s="76" t="s">
        <v>1526</v>
      </c>
      <c r="H37" s="76" t="s">
        <v>1934</v>
      </c>
      <c r="J37" s="76" t="s">
        <v>1934</v>
      </c>
    </row>
    <row r="38" spans="1:10" s="71" customFormat="1" ht="15.75">
      <c r="A38" s="75">
        <v>33</v>
      </c>
      <c r="B38" s="76" t="s">
        <v>605</v>
      </c>
      <c r="C38" s="76" t="s">
        <v>1411</v>
      </c>
      <c r="D38" s="73">
        <v>1428</v>
      </c>
      <c r="E38" s="74"/>
      <c r="F38" s="76" t="s">
        <v>1566</v>
      </c>
      <c r="H38" s="76" t="s">
        <v>1934</v>
      </c>
      <c r="J38" s="76" t="s">
        <v>1934</v>
      </c>
    </row>
    <row r="39" spans="1:10" s="71" customFormat="1" ht="15.75">
      <c r="A39" s="75">
        <v>34</v>
      </c>
      <c r="B39" s="76" t="s">
        <v>1742</v>
      </c>
      <c r="C39" s="76" t="s">
        <v>1412</v>
      </c>
      <c r="D39" s="73">
        <v>2710</v>
      </c>
      <c r="E39" s="74"/>
      <c r="F39" s="76" t="s">
        <v>1526</v>
      </c>
      <c r="H39" s="76" t="s">
        <v>1934</v>
      </c>
      <c r="J39" s="76" t="s">
        <v>1934</v>
      </c>
    </row>
    <row r="40" spans="1:10" s="71" customFormat="1" ht="15.75">
      <c r="A40" s="75">
        <v>35</v>
      </c>
      <c r="B40" s="76" t="s">
        <v>1743</v>
      </c>
      <c r="C40" s="76" t="s">
        <v>1413</v>
      </c>
      <c r="D40" s="73">
        <v>1528</v>
      </c>
      <c r="E40" s="74"/>
      <c r="F40" s="76" t="s">
        <v>1526</v>
      </c>
      <c r="H40" s="76" t="s">
        <v>1934</v>
      </c>
      <c r="J40" s="76" t="s">
        <v>1917</v>
      </c>
    </row>
    <row r="41" spans="1:10" s="71" customFormat="1" ht="15.75">
      <c r="A41" s="75">
        <v>36</v>
      </c>
      <c r="B41" s="76" t="s">
        <v>1744</v>
      </c>
      <c r="C41" s="76" t="s">
        <v>1414</v>
      </c>
      <c r="D41" s="73">
        <v>1525</v>
      </c>
      <c r="E41" s="74"/>
      <c r="F41" s="76" t="s">
        <v>1526</v>
      </c>
      <c r="H41" s="76" t="s">
        <v>1917</v>
      </c>
      <c r="J41" s="76" t="s">
        <v>1917</v>
      </c>
    </row>
    <row r="42" spans="1:10" s="71" customFormat="1" ht="15.75">
      <c r="A42" s="75">
        <v>37</v>
      </c>
      <c r="B42" s="76" t="s">
        <v>606</v>
      </c>
      <c r="C42" s="76" t="s">
        <v>1415</v>
      </c>
      <c r="D42" s="73">
        <v>2026</v>
      </c>
      <c r="E42" s="74"/>
      <c r="F42" s="76" t="s">
        <v>1526</v>
      </c>
      <c r="H42" s="76" t="s">
        <v>1917</v>
      </c>
      <c r="J42" s="76" t="s">
        <v>1917</v>
      </c>
    </row>
    <row r="43" spans="1:10" s="71" customFormat="1" ht="15.75">
      <c r="A43" s="75">
        <v>38</v>
      </c>
      <c r="B43" s="76" t="s">
        <v>1745</v>
      </c>
      <c r="C43" s="76" t="s">
        <v>1416</v>
      </c>
      <c r="D43" s="73">
        <v>1169</v>
      </c>
      <c r="E43" s="74"/>
      <c r="F43" s="76" t="s">
        <v>1526</v>
      </c>
      <c r="H43" s="76" t="s">
        <v>1917</v>
      </c>
      <c r="J43" s="76" t="s">
        <v>1917</v>
      </c>
    </row>
    <row r="44" spans="1:10" s="71" customFormat="1" ht="15.75">
      <c r="A44" s="75">
        <v>39</v>
      </c>
      <c r="B44" s="76" t="s">
        <v>1746</v>
      </c>
      <c r="C44" s="76" t="s">
        <v>1417</v>
      </c>
      <c r="D44" s="73">
        <v>3521</v>
      </c>
      <c r="E44" s="74"/>
      <c r="F44" s="76" t="s">
        <v>1526</v>
      </c>
      <c r="H44" s="76" t="s">
        <v>1934</v>
      </c>
      <c r="J44" s="76" t="s">
        <v>1917</v>
      </c>
    </row>
    <row r="45" spans="1:10" s="71" customFormat="1" ht="15.75">
      <c r="A45" s="75">
        <v>40</v>
      </c>
      <c r="B45" s="76" t="s">
        <v>1747</v>
      </c>
      <c r="C45" s="76" t="s">
        <v>1418</v>
      </c>
      <c r="D45" s="73">
        <v>1377</v>
      </c>
      <c r="E45" s="74"/>
      <c r="F45" s="76" t="s">
        <v>1566</v>
      </c>
      <c r="H45" s="76" t="s">
        <v>1934</v>
      </c>
      <c r="J45" s="76" t="s">
        <v>1934</v>
      </c>
    </row>
    <row r="46" spans="1:10" s="71" customFormat="1" ht="15.75">
      <c r="A46" s="75">
        <v>41</v>
      </c>
      <c r="B46" s="76" t="s">
        <v>1748</v>
      </c>
      <c r="C46" s="76" t="s">
        <v>1432</v>
      </c>
      <c r="D46" s="73">
        <v>2827</v>
      </c>
      <c r="E46" s="74"/>
      <c r="F46" s="76" t="s">
        <v>1566</v>
      </c>
      <c r="H46" s="76" t="s">
        <v>1934</v>
      </c>
      <c r="J46" s="76" t="s">
        <v>1934</v>
      </c>
    </row>
    <row r="47" spans="1:10" s="71" customFormat="1" ht="15.75">
      <c r="A47" s="75">
        <v>42</v>
      </c>
      <c r="B47" s="76" t="s">
        <v>1749</v>
      </c>
      <c r="C47" s="76" t="s">
        <v>1419</v>
      </c>
      <c r="D47" s="73">
        <v>2643</v>
      </c>
      <c r="E47" s="74"/>
      <c r="F47" s="76" t="s">
        <v>1566</v>
      </c>
      <c r="H47" s="76" t="s">
        <v>1934</v>
      </c>
      <c r="J47" s="76" t="s">
        <v>1934</v>
      </c>
    </row>
    <row r="48" spans="1:10" s="71" customFormat="1" ht="15.75">
      <c r="A48" s="75">
        <v>43</v>
      </c>
      <c r="B48" s="76" t="s">
        <v>1750</v>
      </c>
      <c r="C48" s="76" t="s">
        <v>1420</v>
      </c>
      <c r="D48" s="73">
        <v>2078</v>
      </c>
      <c r="E48" s="74"/>
      <c r="F48" s="76" t="s">
        <v>1526</v>
      </c>
      <c r="H48" s="76" t="s">
        <v>1917</v>
      </c>
      <c r="J48" s="76" t="s">
        <v>1917</v>
      </c>
    </row>
    <row r="49" spans="1:10" s="71" customFormat="1" ht="15.75">
      <c r="A49" s="75">
        <v>44</v>
      </c>
      <c r="B49" s="76" t="s">
        <v>607</v>
      </c>
      <c r="C49" s="76" t="s">
        <v>1421</v>
      </c>
      <c r="D49" s="73">
        <v>1376</v>
      </c>
      <c r="E49" s="74"/>
      <c r="F49" s="76" t="s">
        <v>1566</v>
      </c>
      <c r="H49" s="76" t="s">
        <v>1934</v>
      </c>
      <c r="J49" s="76" t="s">
        <v>1934</v>
      </c>
    </row>
    <row r="50" spans="1:10" s="71" customFormat="1" ht="15.75">
      <c r="A50" s="75">
        <v>45</v>
      </c>
      <c r="B50" s="76" t="s">
        <v>1751</v>
      </c>
      <c r="C50" s="76" t="s">
        <v>1422</v>
      </c>
      <c r="D50" s="73">
        <v>1641</v>
      </c>
      <c r="E50" s="74"/>
      <c r="F50" s="76" t="s">
        <v>1566</v>
      </c>
      <c r="H50" s="76" t="s">
        <v>1934</v>
      </c>
      <c r="J50" s="76" t="s">
        <v>1934</v>
      </c>
    </row>
    <row r="51" spans="1:10" s="71" customFormat="1" ht="15.75">
      <c r="A51" s="75">
        <v>46</v>
      </c>
      <c r="B51" s="76" t="s">
        <v>1752</v>
      </c>
      <c r="C51" s="76" t="s">
        <v>1433</v>
      </c>
      <c r="D51" s="73">
        <v>1594</v>
      </c>
      <c r="E51" s="74"/>
      <c r="F51" s="76" t="s">
        <v>1566</v>
      </c>
      <c r="H51" s="76" t="s">
        <v>1934</v>
      </c>
      <c r="J51" s="76" t="s">
        <v>1934</v>
      </c>
    </row>
    <row r="52" spans="1:10" s="71" customFormat="1" ht="15.75">
      <c r="A52" s="75">
        <v>47</v>
      </c>
      <c r="B52" s="71" t="s">
        <v>608</v>
      </c>
      <c r="C52" s="76" t="s">
        <v>1423</v>
      </c>
      <c r="D52" s="73">
        <v>1159</v>
      </c>
      <c r="E52" s="74"/>
      <c r="F52" s="76" t="s">
        <v>1566</v>
      </c>
      <c r="H52" s="76" t="s">
        <v>1934</v>
      </c>
      <c r="J52" s="76" t="s">
        <v>1934</v>
      </c>
    </row>
    <row r="53" s="71" customFormat="1" ht="15.75"/>
    <row r="54" spans="1:6" s="71" customFormat="1" ht="15.75">
      <c r="A54" s="76"/>
      <c r="B54" s="76" t="s">
        <v>1840</v>
      </c>
      <c r="D54" s="73">
        <f>D48+D43+D42+D41+D16+D15+D14+D13+D19+D29+D40+D44</f>
        <v>25123</v>
      </c>
      <c r="E54" s="74"/>
      <c r="F54" s="48"/>
    </row>
    <row r="55" spans="1:6" s="71" customFormat="1" ht="15.75">
      <c r="A55" s="76"/>
      <c r="B55" s="76" t="s">
        <v>1566</v>
      </c>
      <c r="D55" s="73">
        <f>D6+D7+D9+D10+D12+D18+D20+D21+D22+D24+D25+D26+D27+D28+D30+D32+D33+D35+D36+D38+D45+D46+D47+D49+D50+D51+D52+D8+D11+D17+D23+D34+D37+D39</f>
        <v>70964</v>
      </c>
      <c r="E55" s="74"/>
      <c r="F55" s="48"/>
    </row>
    <row r="56" spans="1:4" ht="15.75">
      <c r="A56" s="71"/>
      <c r="B56" s="76" t="s">
        <v>1961</v>
      </c>
      <c r="C56" s="71"/>
      <c r="D56" s="73">
        <f>D31</f>
        <v>1631</v>
      </c>
    </row>
    <row r="57" spans="1:4" ht="15.75">
      <c r="A57" s="76"/>
      <c r="B57" s="71"/>
      <c r="C57" s="71"/>
      <c r="D57" s="71"/>
    </row>
  </sheetData>
  <sheetProtection/>
  <autoFilter ref="F1:F57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L5" sqref="L5:L20"/>
    </sheetView>
  </sheetViews>
  <sheetFormatPr defaultColWidth="8.796875" defaultRowHeight="15"/>
  <cols>
    <col min="1" max="1" width="2.59765625" style="40" customWidth="1"/>
    <col min="2" max="2" width="20.3984375" style="40" bestFit="1" customWidth="1"/>
    <col min="3" max="3" width="25.3984375" style="40" bestFit="1" customWidth="1"/>
    <col min="4" max="4" width="19.3984375" style="40" bestFit="1" customWidth="1"/>
    <col min="5" max="5" width="8.796875" style="40" customWidth="1"/>
    <col min="6" max="6" width="17.796875" style="40" bestFit="1" customWidth="1"/>
    <col min="7" max="16384" width="8.796875" style="40" customWidth="1"/>
  </cols>
  <sheetData>
    <row r="1" spans="1:5" ht="15.75">
      <c r="A1" s="52" t="s">
        <v>71</v>
      </c>
      <c r="B1" s="51"/>
      <c r="C1" s="51"/>
      <c r="D1" s="51"/>
      <c r="E1" s="51"/>
    </row>
    <row r="2" spans="2:12" ht="15.75">
      <c r="B2" s="51" t="s">
        <v>1820</v>
      </c>
      <c r="C2" s="51" t="s">
        <v>1819</v>
      </c>
      <c r="D2" s="53" t="s">
        <v>1818</v>
      </c>
      <c r="E2" s="54"/>
      <c r="F2" s="52" t="s">
        <v>1434</v>
      </c>
      <c r="H2" s="51" t="s">
        <v>1824</v>
      </c>
      <c r="L2" s="51" t="s">
        <v>1968</v>
      </c>
    </row>
    <row r="3" spans="4:6" ht="15.75">
      <c r="D3" s="54">
        <v>2020</v>
      </c>
      <c r="F3" s="51" t="s">
        <v>616</v>
      </c>
    </row>
    <row r="4" spans="4:6" ht="15.75">
      <c r="D4" s="49">
        <f>SUM(D5:D20)</f>
        <v>50900</v>
      </c>
      <c r="E4" s="50"/>
      <c r="F4" s="48" t="s">
        <v>1608</v>
      </c>
    </row>
    <row r="5" spans="1:12" ht="15.75">
      <c r="A5" s="48" t="s">
        <v>1574</v>
      </c>
      <c r="B5" s="48" t="s">
        <v>72</v>
      </c>
      <c r="C5" s="48" t="s">
        <v>625</v>
      </c>
      <c r="D5" s="49">
        <v>3074</v>
      </c>
      <c r="E5" s="50"/>
      <c r="F5" s="48" t="s">
        <v>1507</v>
      </c>
      <c r="H5" s="40" t="s">
        <v>1902</v>
      </c>
      <c r="L5" s="40" t="s">
        <v>1902</v>
      </c>
    </row>
    <row r="6" spans="1:12" ht="15.75">
      <c r="A6" s="48" t="s">
        <v>1611</v>
      </c>
      <c r="B6" s="48" t="s">
        <v>73</v>
      </c>
      <c r="C6" s="48" t="s">
        <v>626</v>
      </c>
      <c r="D6" s="49">
        <v>2452</v>
      </c>
      <c r="E6" s="50"/>
      <c r="F6" s="48" t="s">
        <v>1507</v>
      </c>
      <c r="H6" s="40" t="s">
        <v>1902</v>
      </c>
      <c r="L6" s="40" t="s">
        <v>1902</v>
      </c>
    </row>
    <row r="7" spans="1:12" ht="15.75">
      <c r="A7" s="48" t="s">
        <v>1613</v>
      </c>
      <c r="B7" s="48" t="s">
        <v>74</v>
      </c>
      <c r="C7" s="48" t="s">
        <v>627</v>
      </c>
      <c r="D7" s="49">
        <v>2717</v>
      </c>
      <c r="E7" s="50"/>
      <c r="F7" s="48" t="s">
        <v>1507</v>
      </c>
      <c r="H7" s="40" t="s">
        <v>1902</v>
      </c>
      <c r="L7" s="40" t="s">
        <v>1902</v>
      </c>
    </row>
    <row r="8" spans="1:12" ht="15.75">
      <c r="A8" s="48" t="s">
        <v>1615</v>
      </c>
      <c r="B8" s="48" t="s">
        <v>75</v>
      </c>
      <c r="C8" s="48" t="s">
        <v>628</v>
      </c>
      <c r="D8" s="49">
        <v>3497</v>
      </c>
      <c r="E8" s="50"/>
      <c r="F8" s="48" t="s">
        <v>1507</v>
      </c>
      <c r="H8" s="40" t="s">
        <v>1902</v>
      </c>
      <c r="L8" s="40" t="s">
        <v>1902</v>
      </c>
    </row>
    <row r="9" spans="1:12" ht="15.75">
      <c r="A9" s="48" t="s">
        <v>1617</v>
      </c>
      <c r="B9" s="48" t="s">
        <v>76</v>
      </c>
      <c r="C9" s="48" t="s">
        <v>629</v>
      </c>
      <c r="D9" s="49">
        <v>4028</v>
      </c>
      <c r="E9" s="50"/>
      <c r="F9" s="48" t="s">
        <v>1507</v>
      </c>
      <c r="H9" s="40" t="s">
        <v>1902</v>
      </c>
      <c r="L9" s="40" t="s">
        <v>1902</v>
      </c>
    </row>
    <row r="10" spans="1:12" ht="15.75">
      <c r="A10" s="48" t="s">
        <v>1619</v>
      </c>
      <c r="B10" s="48" t="s">
        <v>77</v>
      </c>
      <c r="C10" s="48" t="s">
        <v>630</v>
      </c>
      <c r="D10" s="49">
        <v>3254</v>
      </c>
      <c r="E10" s="50"/>
      <c r="F10" s="48" t="s">
        <v>1507</v>
      </c>
      <c r="H10" s="40" t="s">
        <v>1902</v>
      </c>
      <c r="L10" s="40" t="s">
        <v>1902</v>
      </c>
    </row>
    <row r="11" spans="1:12" ht="15.75">
      <c r="A11" s="48" t="s">
        <v>1576</v>
      </c>
      <c r="B11" s="48" t="s">
        <v>78</v>
      </c>
      <c r="C11" s="48" t="s">
        <v>631</v>
      </c>
      <c r="D11" s="49">
        <v>3383</v>
      </c>
      <c r="E11" s="50"/>
      <c r="F11" s="48" t="s">
        <v>1507</v>
      </c>
      <c r="H11" s="40" t="s">
        <v>1902</v>
      </c>
      <c r="L11" s="40" t="s">
        <v>1902</v>
      </c>
    </row>
    <row r="12" spans="1:12" ht="15.75">
      <c r="A12" s="48" t="s">
        <v>1621</v>
      </c>
      <c r="B12" s="48" t="s">
        <v>79</v>
      </c>
      <c r="C12" s="48" t="s">
        <v>632</v>
      </c>
      <c r="D12" s="49">
        <v>3268</v>
      </c>
      <c r="E12" s="50"/>
      <c r="F12" s="48" t="s">
        <v>1507</v>
      </c>
      <c r="H12" s="40" t="s">
        <v>1902</v>
      </c>
      <c r="L12" s="40" t="s">
        <v>1902</v>
      </c>
    </row>
    <row r="13" spans="1:12" ht="15.75">
      <c r="A13" s="48" t="s">
        <v>1623</v>
      </c>
      <c r="B13" s="48" t="s">
        <v>80</v>
      </c>
      <c r="C13" s="48" t="s">
        <v>633</v>
      </c>
      <c r="D13" s="49">
        <v>2959</v>
      </c>
      <c r="E13" s="50"/>
      <c r="F13" s="48" t="s">
        <v>1507</v>
      </c>
      <c r="H13" s="40" t="s">
        <v>1902</v>
      </c>
      <c r="L13" s="40" t="s">
        <v>1902</v>
      </c>
    </row>
    <row r="14" spans="1:12" ht="15.75">
      <c r="A14" s="48" t="s">
        <v>1624</v>
      </c>
      <c r="B14" s="48" t="s">
        <v>81</v>
      </c>
      <c r="C14" s="48" t="s">
        <v>635</v>
      </c>
      <c r="D14" s="49">
        <v>3091</v>
      </c>
      <c r="E14" s="50"/>
      <c r="F14" s="48" t="s">
        <v>1507</v>
      </c>
      <c r="H14" s="40" t="s">
        <v>1902</v>
      </c>
      <c r="L14" s="40" t="s">
        <v>1902</v>
      </c>
    </row>
    <row r="15" spans="1:12" ht="15.75">
      <c r="A15" s="48" t="s">
        <v>1626</v>
      </c>
      <c r="B15" s="48" t="s">
        <v>82</v>
      </c>
      <c r="C15" s="48" t="s">
        <v>634</v>
      </c>
      <c r="D15" s="49">
        <v>3387</v>
      </c>
      <c r="E15" s="50"/>
      <c r="F15" s="48" t="s">
        <v>1507</v>
      </c>
      <c r="H15" s="40" t="s">
        <v>1902</v>
      </c>
      <c r="L15" s="40" t="s">
        <v>1902</v>
      </c>
    </row>
    <row r="16" spans="1:12" ht="15.75">
      <c r="A16" s="48" t="s">
        <v>1578</v>
      </c>
      <c r="B16" s="48" t="s">
        <v>83</v>
      </c>
      <c r="C16" s="48" t="s">
        <v>636</v>
      </c>
      <c r="D16" s="49">
        <v>3350</v>
      </c>
      <c r="E16" s="50"/>
      <c r="F16" s="48" t="s">
        <v>1507</v>
      </c>
      <c r="H16" s="40" t="s">
        <v>1902</v>
      </c>
      <c r="L16" s="40" t="s">
        <v>1902</v>
      </c>
    </row>
    <row r="17" spans="1:12" ht="15.75">
      <c r="A17" s="48" t="s">
        <v>1629</v>
      </c>
      <c r="B17" s="48" t="s">
        <v>84</v>
      </c>
      <c r="C17" s="48" t="s">
        <v>637</v>
      </c>
      <c r="D17" s="49">
        <v>2463</v>
      </c>
      <c r="E17" s="50"/>
      <c r="F17" s="48" t="s">
        <v>1507</v>
      </c>
      <c r="H17" s="40" t="s">
        <v>1902</v>
      </c>
      <c r="L17" s="40" t="s">
        <v>1902</v>
      </c>
    </row>
    <row r="18" spans="1:12" ht="15.75">
      <c r="A18" s="48" t="s">
        <v>1579</v>
      </c>
      <c r="B18" s="48" t="s">
        <v>85</v>
      </c>
      <c r="C18" s="48" t="s">
        <v>638</v>
      </c>
      <c r="D18" s="49">
        <v>4210</v>
      </c>
      <c r="E18" s="50"/>
      <c r="F18" s="48" t="s">
        <v>1507</v>
      </c>
      <c r="H18" s="40" t="s">
        <v>1902</v>
      </c>
      <c r="L18" s="40" t="s">
        <v>1902</v>
      </c>
    </row>
    <row r="19" spans="1:12" ht="15.75">
      <c r="A19" s="48" t="s">
        <v>1632</v>
      </c>
      <c r="B19" s="48" t="s">
        <v>86</v>
      </c>
      <c r="C19" s="48" t="s">
        <v>639</v>
      </c>
      <c r="D19" s="49">
        <v>1740</v>
      </c>
      <c r="E19" s="50"/>
      <c r="F19" s="48" t="s">
        <v>1507</v>
      </c>
      <c r="H19" s="40" t="s">
        <v>1902</v>
      </c>
      <c r="L19" s="40" t="s">
        <v>1902</v>
      </c>
    </row>
    <row r="20" spans="1:12" ht="15.75">
      <c r="A20" s="48" t="s">
        <v>1581</v>
      </c>
      <c r="B20" s="48" t="s">
        <v>87</v>
      </c>
      <c r="C20" s="48" t="s">
        <v>640</v>
      </c>
      <c r="D20" s="49">
        <v>4027</v>
      </c>
      <c r="E20" s="50"/>
      <c r="F20" s="48" t="s">
        <v>1507</v>
      </c>
      <c r="H20" s="40" t="s">
        <v>1902</v>
      </c>
      <c r="L20" s="40" t="s">
        <v>1902</v>
      </c>
    </row>
    <row r="22" spans="1:6" ht="15.75">
      <c r="A22" s="48"/>
      <c r="C22" s="40" t="s">
        <v>1825</v>
      </c>
      <c r="D22" s="49">
        <f>SUM(D5:D20)</f>
        <v>50900</v>
      </c>
      <c r="E22" s="50"/>
      <c r="F22" s="48"/>
    </row>
    <row r="23" ht="15.75">
      <c r="F23" s="48"/>
    </row>
    <row r="24" ht="15.75">
      <c r="A24" s="4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zoomScalePageLayoutView="0" workbookViewId="0" topLeftCell="A1">
      <selection activeCell="J1" sqref="J1:J16384"/>
    </sheetView>
  </sheetViews>
  <sheetFormatPr defaultColWidth="8.796875" defaultRowHeight="15"/>
  <cols>
    <col min="1" max="1" width="3.59765625" style="40" customWidth="1"/>
    <col min="2" max="2" width="29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1.59765625" style="40" customWidth="1"/>
    <col min="7" max="16384" width="8.796875" style="40" customWidth="1"/>
  </cols>
  <sheetData>
    <row r="1" spans="1:4" s="51" customFormat="1" ht="15.75">
      <c r="A1" s="52" t="s">
        <v>261</v>
      </c>
      <c r="D1" s="53"/>
    </row>
    <row r="2" spans="2:10" s="51" customFormat="1" ht="15.75">
      <c r="B2" s="51" t="s">
        <v>1820</v>
      </c>
      <c r="C2" s="51" t="s">
        <v>1819</v>
      </c>
      <c r="D2" s="51" t="s">
        <v>1818</v>
      </c>
      <c r="E2" s="54"/>
      <c r="F2" s="52" t="s">
        <v>1434</v>
      </c>
      <c r="H2" s="51" t="s">
        <v>1824</v>
      </c>
      <c r="J2" s="51" t="s">
        <v>1935</v>
      </c>
    </row>
    <row r="3" spans="4:6" s="51" customFormat="1" ht="15.75">
      <c r="D3" s="54">
        <v>2020</v>
      </c>
      <c r="F3" s="51" t="s">
        <v>616</v>
      </c>
    </row>
    <row r="4" spans="4:8" ht="15.75">
      <c r="D4" s="49">
        <f>SUM(D5:D43)</f>
        <v>108417</v>
      </c>
      <c r="E4" s="50"/>
      <c r="H4" s="51"/>
    </row>
    <row r="5" spans="1:10" ht="15.75">
      <c r="A5" s="55">
        <v>1</v>
      </c>
      <c r="B5" s="40" t="s">
        <v>513</v>
      </c>
      <c r="C5" s="40" t="s">
        <v>908</v>
      </c>
      <c r="D5" s="49">
        <v>1868</v>
      </c>
      <c r="E5" s="50"/>
      <c r="F5" s="48" t="s">
        <v>1551</v>
      </c>
      <c r="H5" s="40" t="s">
        <v>1903</v>
      </c>
      <c r="J5" s="40" t="s">
        <v>1903</v>
      </c>
    </row>
    <row r="6" spans="1:10" ht="15.75">
      <c r="A6" s="55">
        <v>2</v>
      </c>
      <c r="B6" s="48" t="s">
        <v>134</v>
      </c>
      <c r="C6" s="40" t="s">
        <v>909</v>
      </c>
      <c r="D6" s="49">
        <v>1595</v>
      </c>
      <c r="E6" s="50"/>
      <c r="F6" s="48" t="s">
        <v>1551</v>
      </c>
      <c r="H6" s="40" t="s">
        <v>1903</v>
      </c>
      <c r="J6" s="40" t="s">
        <v>1903</v>
      </c>
    </row>
    <row r="7" spans="1:10" ht="15.75">
      <c r="A7" s="55">
        <v>3</v>
      </c>
      <c r="B7" s="48" t="s">
        <v>262</v>
      </c>
      <c r="C7" s="40" t="s">
        <v>910</v>
      </c>
      <c r="D7" s="49">
        <v>1839</v>
      </c>
      <c r="E7" s="50"/>
      <c r="F7" s="48" t="s">
        <v>1551</v>
      </c>
      <c r="H7" s="40" t="s">
        <v>1903</v>
      </c>
      <c r="J7" s="40" t="s">
        <v>1903</v>
      </c>
    </row>
    <row r="8" spans="1:10" ht="15.75">
      <c r="A8" s="55">
        <v>4</v>
      </c>
      <c r="B8" s="48" t="s">
        <v>263</v>
      </c>
      <c r="C8" s="40" t="s">
        <v>911</v>
      </c>
      <c r="D8" s="49">
        <v>1333</v>
      </c>
      <c r="E8" s="50"/>
      <c r="F8" s="48" t="s">
        <v>1551</v>
      </c>
      <c r="H8" s="40" t="s">
        <v>1903</v>
      </c>
      <c r="J8" s="40" t="s">
        <v>1903</v>
      </c>
    </row>
    <row r="9" spans="1:10" ht="15.75">
      <c r="A9" s="55">
        <v>5</v>
      </c>
      <c r="B9" s="48" t="s">
        <v>264</v>
      </c>
      <c r="C9" s="40" t="s">
        <v>943</v>
      </c>
      <c r="D9" s="49">
        <v>8276</v>
      </c>
      <c r="E9" s="50"/>
      <c r="F9" s="48" t="s">
        <v>1510</v>
      </c>
      <c r="H9" s="40" t="s">
        <v>1903</v>
      </c>
      <c r="J9" s="40" t="s">
        <v>1903</v>
      </c>
    </row>
    <row r="10" spans="1:10" ht="15.75">
      <c r="A10" s="55">
        <v>6</v>
      </c>
      <c r="B10" s="40" t="s">
        <v>514</v>
      </c>
      <c r="C10" s="40" t="s">
        <v>912</v>
      </c>
      <c r="D10" s="49">
        <v>1261</v>
      </c>
      <c r="E10" s="50"/>
      <c r="F10" s="48" t="s">
        <v>1551</v>
      </c>
      <c r="H10" s="40" t="s">
        <v>1903</v>
      </c>
      <c r="J10" s="40" t="s">
        <v>1903</v>
      </c>
    </row>
    <row r="11" spans="1:10" ht="15.75">
      <c r="A11" s="55">
        <v>7</v>
      </c>
      <c r="B11" s="40" t="s">
        <v>515</v>
      </c>
      <c r="C11" s="40" t="s">
        <v>913</v>
      </c>
      <c r="D11" s="49">
        <v>1757</v>
      </c>
      <c r="E11" s="50"/>
      <c r="F11" s="48" t="s">
        <v>1551</v>
      </c>
      <c r="H11" s="40" t="s">
        <v>1903</v>
      </c>
      <c r="J11" s="40" t="s">
        <v>1903</v>
      </c>
    </row>
    <row r="12" spans="1:10" ht="15.75">
      <c r="A12" s="55">
        <v>8</v>
      </c>
      <c r="B12" s="40" t="s">
        <v>516</v>
      </c>
      <c r="C12" s="40" t="s">
        <v>944</v>
      </c>
      <c r="D12" s="49">
        <v>6574</v>
      </c>
      <c r="E12" s="50"/>
      <c r="F12" s="48" t="s">
        <v>1510</v>
      </c>
      <c r="H12" s="40" t="s">
        <v>1904</v>
      </c>
      <c r="J12" s="40" t="s">
        <v>1936</v>
      </c>
    </row>
    <row r="13" spans="1:10" ht="15.75">
      <c r="A13" s="55">
        <v>9</v>
      </c>
      <c r="B13" s="48" t="s">
        <v>265</v>
      </c>
      <c r="C13" s="40" t="s">
        <v>914</v>
      </c>
      <c r="D13" s="49">
        <v>4795</v>
      </c>
      <c r="E13" s="50"/>
      <c r="F13" s="48" t="s">
        <v>1551</v>
      </c>
      <c r="H13" s="40" t="s">
        <v>1903</v>
      </c>
      <c r="J13" s="40" t="s">
        <v>1903</v>
      </c>
    </row>
    <row r="14" spans="1:10" ht="15.75">
      <c r="A14" s="55">
        <v>10</v>
      </c>
      <c r="B14" s="48" t="s">
        <v>266</v>
      </c>
      <c r="C14" s="40" t="s">
        <v>915</v>
      </c>
      <c r="D14" s="49">
        <v>1180</v>
      </c>
      <c r="E14" s="50"/>
      <c r="F14" s="48" t="s">
        <v>1551</v>
      </c>
      <c r="H14" s="40" t="s">
        <v>1903</v>
      </c>
      <c r="J14" s="40" t="s">
        <v>1903</v>
      </c>
    </row>
    <row r="15" spans="1:10" ht="15.75">
      <c r="A15" s="55">
        <v>11</v>
      </c>
      <c r="B15" s="40" t="s">
        <v>517</v>
      </c>
      <c r="C15" s="40" t="s">
        <v>916</v>
      </c>
      <c r="D15" s="49">
        <v>1360</v>
      </c>
      <c r="E15" s="50"/>
      <c r="F15" s="48" t="s">
        <v>1510</v>
      </c>
      <c r="H15" s="40" t="s">
        <v>1904</v>
      </c>
      <c r="J15" s="40" t="s">
        <v>1936</v>
      </c>
    </row>
    <row r="16" spans="1:10" ht="15.75">
      <c r="A16" s="55">
        <v>12</v>
      </c>
      <c r="B16" s="48" t="s">
        <v>518</v>
      </c>
      <c r="C16" s="40" t="s">
        <v>917</v>
      </c>
      <c r="D16" s="49">
        <v>3006</v>
      </c>
      <c r="E16" s="50"/>
      <c r="F16" s="48" t="s">
        <v>1510</v>
      </c>
      <c r="H16" s="40" t="s">
        <v>1903</v>
      </c>
      <c r="J16" s="40" t="s">
        <v>1903</v>
      </c>
    </row>
    <row r="17" spans="1:10" ht="15.75">
      <c r="A17" s="55">
        <v>13</v>
      </c>
      <c r="B17" s="48" t="s">
        <v>267</v>
      </c>
      <c r="C17" s="40" t="s">
        <v>918</v>
      </c>
      <c r="D17" s="49">
        <v>5359</v>
      </c>
      <c r="E17" s="50"/>
      <c r="F17" s="48" t="s">
        <v>1510</v>
      </c>
      <c r="H17" s="40" t="s">
        <v>1904</v>
      </c>
      <c r="J17" s="40" t="s">
        <v>1937</v>
      </c>
    </row>
    <row r="18" spans="1:10" ht="15.75">
      <c r="A18" s="55">
        <v>14</v>
      </c>
      <c r="B18" s="48" t="s">
        <v>268</v>
      </c>
      <c r="C18" s="40" t="s">
        <v>945</v>
      </c>
      <c r="D18" s="49">
        <v>1160</v>
      </c>
      <c r="E18" s="50"/>
      <c r="F18" s="48" t="s">
        <v>1510</v>
      </c>
      <c r="H18" s="40" t="s">
        <v>1903</v>
      </c>
      <c r="J18" s="40" t="s">
        <v>1903</v>
      </c>
    </row>
    <row r="19" spans="1:10" ht="15.75">
      <c r="A19" s="55">
        <v>15</v>
      </c>
      <c r="B19" s="40" t="s">
        <v>519</v>
      </c>
      <c r="C19" s="40" t="s">
        <v>919</v>
      </c>
      <c r="D19" s="49">
        <v>2087</v>
      </c>
      <c r="E19" s="50"/>
      <c r="F19" s="48" t="s">
        <v>1551</v>
      </c>
      <c r="H19" s="40" t="s">
        <v>1903</v>
      </c>
      <c r="J19" s="40" t="s">
        <v>342</v>
      </c>
    </row>
    <row r="20" spans="1:10" ht="15.75">
      <c r="A20" s="55">
        <v>16</v>
      </c>
      <c r="B20" s="40" t="s">
        <v>234</v>
      </c>
      <c r="C20" s="40" t="s">
        <v>920</v>
      </c>
      <c r="D20" s="49">
        <v>3175</v>
      </c>
      <c r="E20" s="50"/>
      <c r="F20" s="48" t="s">
        <v>1551</v>
      </c>
      <c r="H20" s="40" t="s">
        <v>1903</v>
      </c>
      <c r="J20" s="40" t="s">
        <v>342</v>
      </c>
    </row>
    <row r="21" spans="1:10" ht="15.75">
      <c r="A21" s="55">
        <v>17</v>
      </c>
      <c r="B21" s="40" t="s">
        <v>520</v>
      </c>
      <c r="C21" s="40" t="s">
        <v>921</v>
      </c>
      <c r="D21" s="49">
        <v>2080</v>
      </c>
      <c r="E21" s="50"/>
      <c r="F21" s="48" t="s">
        <v>1510</v>
      </c>
      <c r="H21" s="40" t="s">
        <v>1903</v>
      </c>
      <c r="J21" s="40" t="s">
        <v>1903</v>
      </c>
    </row>
    <row r="22" spans="1:10" ht="15.75">
      <c r="A22" s="55">
        <v>18</v>
      </c>
      <c r="B22" s="48" t="s">
        <v>269</v>
      </c>
      <c r="C22" s="40" t="s">
        <v>922</v>
      </c>
      <c r="D22" s="49">
        <v>887</v>
      </c>
      <c r="E22" s="50"/>
      <c r="F22" s="48" t="s">
        <v>1551</v>
      </c>
      <c r="H22" s="40" t="s">
        <v>1903</v>
      </c>
      <c r="J22" s="40" t="s">
        <v>1903</v>
      </c>
    </row>
    <row r="23" spans="1:10" ht="15.75">
      <c r="A23" s="55">
        <v>19</v>
      </c>
      <c r="B23" s="48" t="s">
        <v>521</v>
      </c>
      <c r="C23" s="40" t="s">
        <v>923</v>
      </c>
      <c r="D23" s="49">
        <v>1878</v>
      </c>
      <c r="E23" s="50"/>
      <c r="F23" s="48" t="s">
        <v>1510</v>
      </c>
      <c r="H23" s="40" t="s">
        <v>1904</v>
      </c>
      <c r="J23" s="40" t="s">
        <v>1936</v>
      </c>
    </row>
    <row r="24" spans="1:10" ht="15.75">
      <c r="A24" s="55">
        <v>20</v>
      </c>
      <c r="B24" s="48" t="s">
        <v>270</v>
      </c>
      <c r="C24" s="40" t="s">
        <v>924</v>
      </c>
      <c r="D24" s="49">
        <v>2351</v>
      </c>
      <c r="E24" s="50"/>
      <c r="F24" s="48" t="s">
        <v>1551</v>
      </c>
      <c r="H24" s="40" t="s">
        <v>1903</v>
      </c>
      <c r="J24" s="40" t="s">
        <v>1903</v>
      </c>
    </row>
    <row r="25" spans="1:10" ht="15.75">
      <c r="A25" s="55">
        <v>21</v>
      </c>
      <c r="B25" s="48" t="s">
        <v>271</v>
      </c>
      <c r="C25" s="40" t="s">
        <v>925</v>
      </c>
      <c r="D25" s="49">
        <v>3741</v>
      </c>
      <c r="E25" s="50"/>
      <c r="F25" s="48" t="s">
        <v>1551</v>
      </c>
      <c r="H25" s="40" t="s">
        <v>1903</v>
      </c>
      <c r="J25" s="40" t="s">
        <v>1903</v>
      </c>
    </row>
    <row r="26" spans="1:10" ht="15.75">
      <c r="A26" s="55">
        <v>22</v>
      </c>
      <c r="B26" s="48" t="s">
        <v>272</v>
      </c>
      <c r="C26" s="40" t="s">
        <v>926</v>
      </c>
      <c r="D26" s="49">
        <v>4327</v>
      </c>
      <c r="E26" s="50"/>
      <c r="F26" s="48" t="s">
        <v>1551</v>
      </c>
      <c r="H26" s="40" t="s">
        <v>1903</v>
      </c>
      <c r="J26" s="40" t="s">
        <v>1903</v>
      </c>
    </row>
    <row r="27" spans="1:10" ht="15.75">
      <c r="A27" s="55">
        <v>23</v>
      </c>
      <c r="B27" s="48" t="s">
        <v>273</v>
      </c>
      <c r="C27" s="40" t="s">
        <v>927</v>
      </c>
      <c r="D27" s="49">
        <v>3210</v>
      </c>
      <c r="E27" s="50"/>
      <c r="F27" s="48" t="s">
        <v>1510</v>
      </c>
      <c r="H27" s="40" t="s">
        <v>1903</v>
      </c>
      <c r="J27" s="40" t="s">
        <v>1903</v>
      </c>
    </row>
    <row r="28" spans="1:10" ht="15.75">
      <c r="A28" s="55">
        <v>24</v>
      </c>
      <c r="B28" s="48" t="s">
        <v>274</v>
      </c>
      <c r="C28" s="40" t="s">
        <v>928</v>
      </c>
      <c r="D28" s="49">
        <v>1745</v>
      </c>
      <c r="E28" s="50"/>
      <c r="F28" s="48" t="s">
        <v>1551</v>
      </c>
      <c r="H28" s="40" t="s">
        <v>1903</v>
      </c>
      <c r="J28" s="40" t="s">
        <v>1903</v>
      </c>
    </row>
    <row r="29" spans="1:10" ht="15.75">
      <c r="A29" s="55">
        <v>25</v>
      </c>
      <c r="B29" s="48" t="s">
        <v>275</v>
      </c>
      <c r="C29" s="40" t="s">
        <v>929</v>
      </c>
      <c r="D29" s="49">
        <v>4287</v>
      </c>
      <c r="E29" s="50"/>
      <c r="F29" s="48" t="s">
        <v>1510</v>
      </c>
      <c r="H29" s="40" t="s">
        <v>1903</v>
      </c>
      <c r="J29" s="40" t="s">
        <v>1903</v>
      </c>
    </row>
    <row r="30" spans="1:10" ht="15.75">
      <c r="A30" s="55">
        <v>26</v>
      </c>
      <c r="B30" s="40" t="s">
        <v>500</v>
      </c>
      <c r="C30" s="40" t="s">
        <v>930</v>
      </c>
      <c r="D30" s="49">
        <v>3035</v>
      </c>
      <c r="E30" s="50"/>
      <c r="F30" s="48" t="s">
        <v>1510</v>
      </c>
      <c r="H30" s="40" t="s">
        <v>1904</v>
      </c>
      <c r="J30" s="40" t="s">
        <v>1937</v>
      </c>
    </row>
    <row r="31" spans="1:10" ht="15.75">
      <c r="A31" s="55">
        <v>27</v>
      </c>
      <c r="B31" s="40" t="s">
        <v>522</v>
      </c>
      <c r="C31" s="40" t="s">
        <v>931</v>
      </c>
      <c r="D31" s="49">
        <v>2741</v>
      </c>
      <c r="E31" s="50"/>
      <c r="F31" s="48" t="s">
        <v>1510</v>
      </c>
      <c r="H31" s="40" t="s">
        <v>1904</v>
      </c>
      <c r="J31" s="40" t="s">
        <v>1937</v>
      </c>
    </row>
    <row r="32" spans="1:10" ht="15.75">
      <c r="A32" s="55">
        <v>28</v>
      </c>
      <c r="B32" s="48" t="s">
        <v>276</v>
      </c>
      <c r="C32" s="40" t="s">
        <v>932</v>
      </c>
      <c r="D32" s="49">
        <v>2357</v>
      </c>
      <c r="E32" s="50"/>
      <c r="F32" s="48" t="s">
        <v>1551</v>
      </c>
      <c r="H32" s="40" t="s">
        <v>1903</v>
      </c>
      <c r="J32" s="40" t="s">
        <v>1903</v>
      </c>
    </row>
    <row r="33" spans="1:10" ht="15.75">
      <c r="A33" s="55">
        <v>29</v>
      </c>
      <c r="B33" s="48" t="s">
        <v>277</v>
      </c>
      <c r="C33" s="40" t="s">
        <v>946</v>
      </c>
      <c r="D33" s="49">
        <v>3783</v>
      </c>
      <c r="E33" s="50"/>
      <c r="F33" s="48" t="s">
        <v>1510</v>
      </c>
      <c r="H33" s="40" t="s">
        <v>1903</v>
      </c>
      <c r="J33" s="40" t="s">
        <v>1903</v>
      </c>
    </row>
    <row r="34" spans="1:10" ht="15.75">
      <c r="A34" s="55">
        <v>30</v>
      </c>
      <c r="B34" s="40" t="s">
        <v>523</v>
      </c>
      <c r="C34" s="40" t="s">
        <v>933</v>
      </c>
      <c r="D34" s="49">
        <v>1654</v>
      </c>
      <c r="E34" s="50"/>
      <c r="F34" s="48" t="s">
        <v>1510</v>
      </c>
      <c r="H34" s="40" t="s">
        <v>1903</v>
      </c>
      <c r="J34" s="40" t="s">
        <v>1903</v>
      </c>
    </row>
    <row r="35" spans="1:10" ht="15.75">
      <c r="A35" s="55">
        <v>31</v>
      </c>
      <c r="B35" s="48" t="s">
        <v>524</v>
      </c>
      <c r="C35" s="40" t="s">
        <v>934</v>
      </c>
      <c r="D35" s="49">
        <v>2474</v>
      </c>
      <c r="E35" s="50"/>
      <c r="F35" s="48" t="s">
        <v>1551</v>
      </c>
      <c r="H35" s="40" t="s">
        <v>1903</v>
      </c>
      <c r="J35" s="40" t="s">
        <v>342</v>
      </c>
    </row>
    <row r="36" spans="1:10" ht="15.75">
      <c r="A36" s="55">
        <v>32</v>
      </c>
      <c r="B36" s="48" t="s">
        <v>525</v>
      </c>
      <c r="C36" s="40" t="s">
        <v>935</v>
      </c>
      <c r="D36" s="49">
        <v>1853</v>
      </c>
      <c r="E36" s="50"/>
      <c r="F36" s="48" t="s">
        <v>1510</v>
      </c>
      <c r="H36" s="40" t="s">
        <v>1903</v>
      </c>
      <c r="J36" s="40" t="s">
        <v>1903</v>
      </c>
    </row>
    <row r="37" spans="1:10" ht="15.75">
      <c r="A37" s="55">
        <v>33</v>
      </c>
      <c r="B37" s="40" t="s">
        <v>278</v>
      </c>
      <c r="C37" s="40" t="s">
        <v>936</v>
      </c>
      <c r="D37" s="49">
        <v>1773</v>
      </c>
      <c r="E37" s="50"/>
      <c r="F37" s="48" t="s">
        <v>1551</v>
      </c>
      <c r="H37" s="40" t="s">
        <v>1903</v>
      </c>
      <c r="J37" s="40" t="s">
        <v>1903</v>
      </c>
    </row>
    <row r="38" spans="1:10" ht="15.75">
      <c r="A38" s="55">
        <v>34</v>
      </c>
      <c r="B38" s="48" t="s">
        <v>526</v>
      </c>
      <c r="C38" s="40" t="s">
        <v>937</v>
      </c>
      <c r="D38" s="49">
        <v>2580</v>
      </c>
      <c r="E38" s="50"/>
      <c r="F38" s="48" t="s">
        <v>1510</v>
      </c>
      <c r="H38" s="40" t="s">
        <v>1904</v>
      </c>
      <c r="J38" s="40" t="s">
        <v>1904</v>
      </c>
    </row>
    <row r="39" spans="1:10" ht="15.75">
      <c r="A39" s="55">
        <v>35</v>
      </c>
      <c r="B39" s="48" t="s">
        <v>527</v>
      </c>
      <c r="C39" s="40" t="s">
        <v>938</v>
      </c>
      <c r="D39" s="49">
        <v>2967</v>
      </c>
      <c r="E39" s="50"/>
      <c r="F39" s="48" t="s">
        <v>1510</v>
      </c>
      <c r="H39" s="40" t="s">
        <v>1904</v>
      </c>
      <c r="J39" s="40" t="s">
        <v>1904</v>
      </c>
    </row>
    <row r="40" spans="1:10" ht="15.75">
      <c r="A40" s="55">
        <v>36</v>
      </c>
      <c r="B40" s="48" t="s">
        <v>279</v>
      </c>
      <c r="C40" s="40" t="s">
        <v>939</v>
      </c>
      <c r="D40" s="49">
        <v>5545</v>
      </c>
      <c r="E40" s="50"/>
      <c r="F40" s="48" t="s">
        <v>1510</v>
      </c>
      <c r="H40" s="40" t="s">
        <v>1904</v>
      </c>
      <c r="J40" s="40" t="s">
        <v>1904</v>
      </c>
    </row>
    <row r="41" spans="1:10" ht="15.75">
      <c r="A41" s="55">
        <v>37</v>
      </c>
      <c r="B41" s="48" t="s">
        <v>528</v>
      </c>
      <c r="C41" s="40" t="s">
        <v>940</v>
      </c>
      <c r="D41" s="49">
        <v>1990</v>
      </c>
      <c r="E41" s="50"/>
      <c r="F41" s="48" t="s">
        <v>1510</v>
      </c>
      <c r="H41" s="40" t="s">
        <v>1904</v>
      </c>
      <c r="J41" s="40" t="s">
        <v>1904</v>
      </c>
    </row>
    <row r="42" spans="1:10" ht="15.75">
      <c r="A42" s="55">
        <v>38</v>
      </c>
      <c r="B42" s="48" t="s">
        <v>529</v>
      </c>
      <c r="C42" s="40" t="s">
        <v>941</v>
      </c>
      <c r="D42" s="49">
        <v>1786</v>
      </c>
      <c r="E42" s="50"/>
      <c r="F42" s="48" t="s">
        <v>1551</v>
      </c>
      <c r="H42" s="40" t="s">
        <v>1903</v>
      </c>
      <c r="J42" s="40" t="s">
        <v>1903</v>
      </c>
    </row>
    <row r="43" spans="1:10" ht="15.75">
      <c r="A43" s="55">
        <v>39</v>
      </c>
      <c r="B43" s="48" t="s">
        <v>280</v>
      </c>
      <c r="C43" s="40" t="s">
        <v>942</v>
      </c>
      <c r="D43" s="49">
        <v>2748</v>
      </c>
      <c r="E43" s="50"/>
      <c r="F43" s="48" t="s">
        <v>1551</v>
      </c>
      <c r="H43" s="40" t="s">
        <v>1903</v>
      </c>
      <c r="J43" s="40" t="s">
        <v>1903</v>
      </c>
    </row>
    <row r="45" spans="1:6" ht="15.75">
      <c r="A45" s="48"/>
      <c r="B45" s="48" t="s">
        <v>1826</v>
      </c>
      <c r="D45" s="49">
        <f>D5+D6+D7+D8+D9+D10+D11+D12+D13+D14+D15+D16+D18+D21+D22+D23+D24+D25+D26+D27+D28+D29+D32+D33+D34+D36+D37+D42+D43</f>
        <v>76464</v>
      </c>
      <c r="E45" s="50"/>
      <c r="F45" s="48"/>
    </row>
    <row r="46" spans="1:6" ht="15.75">
      <c r="A46" s="48"/>
      <c r="B46" s="40" t="s">
        <v>1827</v>
      </c>
      <c r="D46" s="49">
        <f>D17+D30+D31+D38+D39+D40+D41</f>
        <v>24217</v>
      </c>
      <c r="E46" s="50"/>
      <c r="F46" s="48"/>
    </row>
    <row r="47" spans="2:4" ht="15.75">
      <c r="B47" s="40" t="s">
        <v>1556</v>
      </c>
      <c r="D47" s="49">
        <f>D19+D20+D35</f>
        <v>7736</v>
      </c>
    </row>
    <row r="48" ht="15.75">
      <c r="A48" s="4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="85" zoomScaleNormal="85" zoomScalePageLayoutView="0" workbookViewId="0" topLeftCell="A13">
      <selection activeCell="F5" sqref="F5"/>
    </sheetView>
  </sheetViews>
  <sheetFormatPr defaultColWidth="8.796875" defaultRowHeight="15"/>
  <cols>
    <col min="1" max="1" width="3.3984375" style="40" customWidth="1"/>
    <col min="2" max="2" width="24.59765625" style="40" bestFit="1" customWidth="1"/>
    <col min="3" max="3" width="10.296875" style="40" bestFit="1" customWidth="1"/>
    <col min="4" max="4" width="20.59765625" style="40" bestFit="1" customWidth="1"/>
    <col min="5" max="5" width="8.796875" style="40" customWidth="1"/>
    <col min="6" max="6" width="23.796875" style="40" bestFit="1" customWidth="1"/>
    <col min="7" max="7" width="8.796875" style="40" customWidth="1"/>
    <col min="8" max="8" width="15.09765625" style="40" customWidth="1"/>
    <col min="9" max="9" width="8.796875" style="40" customWidth="1"/>
    <col min="10" max="10" width="14.69921875" style="40" bestFit="1" customWidth="1"/>
    <col min="11" max="16384" width="8.796875" style="40" customWidth="1"/>
  </cols>
  <sheetData>
    <row r="1" spans="1:4" s="51" customFormat="1" ht="15.75">
      <c r="A1" s="52" t="s">
        <v>1438</v>
      </c>
      <c r="D1" s="53"/>
    </row>
    <row r="2" spans="2:10" s="51" customFormat="1" ht="15.75">
      <c r="B2" s="51" t="s">
        <v>1820</v>
      </c>
      <c r="C2" s="51" t="s">
        <v>1819</v>
      </c>
      <c r="D2" s="51" t="s">
        <v>1818</v>
      </c>
      <c r="E2" s="54"/>
      <c r="F2" s="52" t="s">
        <v>1434</v>
      </c>
      <c r="H2" s="51" t="s">
        <v>1824</v>
      </c>
      <c r="J2" s="51" t="s">
        <v>1935</v>
      </c>
    </row>
    <row r="3" spans="4:6" s="51" customFormat="1" ht="15.75">
      <c r="D3" s="54">
        <v>2020</v>
      </c>
      <c r="E3" s="54"/>
      <c r="F3" s="51" t="s">
        <v>616</v>
      </c>
    </row>
    <row r="4" spans="4:8" ht="15.75">
      <c r="D4" s="56">
        <f>SUM(D6:D38)</f>
        <v>132540</v>
      </c>
      <c r="E4" s="50"/>
      <c r="F4" s="48" t="s">
        <v>1608</v>
      </c>
      <c r="H4" s="51"/>
    </row>
    <row r="5" spans="4:8" ht="15.75">
      <c r="D5" s="56"/>
      <c r="E5" s="50"/>
      <c r="F5" s="48"/>
      <c r="H5" s="51"/>
    </row>
    <row r="6" spans="1:10" ht="15.75">
      <c r="A6" s="57">
        <v>1</v>
      </c>
      <c r="B6" s="58" t="s">
        <v>284</v>
      </c>
      <c r="C6" s="58" t="s">
        <v>693</v>
      </c>
      <c r="D6" s="56">
        <v>2706</v>
      </c>
      <c r="E6" s="50"/>
      <c r="F6" s="59" t="s">
        <v>1535</v>
      </c>
      <c r="H6" s="40" t="s">
        <v>1902</v>
      </c>
      <c r="J6" s="40" t="s">
        <v>1902</v>
      </c>
    </row>
    <row r="7" spans="1:10" ht="15.75">
      <c r="A7" s="57">
        <v>2</v>
      </c>
      <c r="B7" s="58" t="s">
        <v>88</v>
      </c>
      <c r="C7" s="58" t="s">
        <v>694</v>
      </c>
      <c r="D7" s="56">
        <v>4139</v>
      </c>
      <c r="E7" s="50"/>
      <c r="F7" s="59" t="s">
        <v>1535</v>
      </c>
      <c r="H7" s="40" t="s">
        <v>1905</v>
      </c>
      <c r="J7" s="40" t="s">
        <v>1939</v>
      </c>
    </row>
    <row r="8" spans="1:10" ht="15.75">
      <c r="A8" s="57">
        <v>3</v>
      </c>
      <c r="B8" s="58" t="s">
        <v>285</v>
      </c>
      <c r="C8" s="58" t="s">
        <v>695</v>
      </c>
      <c r="D8" s="56">
        <v>4655</v>
      </c>
      <c r="E8" s="50"/>
      <c r="F8" s="59" t="s">
        <v>1513</v>
      </c>
      <c r="H8" s="40" t="s">
        <v>1906</v>
      </c>
      <c r="J8" s="40" t="s">
        <v>1940</v>
      </c>
    </row>
    <row r="9" spans="1:10" ht="15.75">
      <c r="A9" s="57">
        <v>4</v>
      </c>
      <c r="B9" s="58" t="s">
        <v>89</v>
      </c>
      <c r="C9" s="58" t="s">
        <v>696</v>
      </c>
      <c r="D9" s="56">
        <v>2035</v>
      </c>
      <c r="E9" s="50"/>
      <c r="F9" s="59" t="s">
        <v>1535</v>
      </c>
      <c r="H9" s="40" t="s">
        <v>1905</v>
      </c>
      <c r="J9" s="40" t="s">
        <v>1939</v>
      </c>
    </row>
    <row r="10" spans="1:10" ht="15.75">
      <c r="A10" s="57">
        <v>5</v>
      </c>
      <c r="B10" s="58" t="s">
        <v>286</v>
      </c>
      <c r="C10" s="58" t="s">
        <v>697</v>
      </c>
      <c r="D10" s="56">
        <v>4431</v>
      </c>
      <c r="E10" s="50"/>
      <c r="F10" s="59" t="s">
        <v>1513</v>
      </c>
      <c r="H10" s="40" t="s">
        <v>1902</v>
      </c>
      <c r="J10" s="40" t="s">
        <v>1902</v>
      </c>
    </row>
    <row r="11" spans="1:10" ht="15.75">
      <c r="A11" s="57">
        <v>6</v>
      </c>
      <c r="B11" s="58" t="s">
        <v>530</v>
      </c>
      <c r="C11" s="58" t="s">
        <v>698</v>
      </c>
      <c r="D11" s="56">
        <v>7902</v>
      </c>
      <c r="E11" s="50"/>
      <c r="F11" s="59" t="s">
        <v>1513</v>
      </c>
      <c r="H11" s="40" t="s">
        <v>1906</v>
      </c>
      <c r="J11" s="40" t="s">
        <v>1940</v>
      </c>
    </row>
    <row r="12" spans="1:10" ht="15.75">
      <c r="A12" s="57">
        <v>7</v>
      </c>
      <c r="B12" s="58" t="s">
        <v>90</v>
      </c>
      <c r="C12" s="58" t="s">
        <v>699</v>
      </c>
      <c r="D12" s="56">
        <v>6330</v>
      </c>
      <c r="E12" s="50"/>
      <c r="F12" s="59" t="s">
        <v>1535</v>
      </c>
      <c r="H12" s="40" t="s">
        <v>1905</v>
      </c>
      <c r="J12" s="40" t="s">
        <v>1939</v>
      </c>
    </row>
    <row r="13" spans="1:10" ht="15.75">
      <c r="A13" s="57">
        <v>8</v>
      </c>
      <c r="B13" s="58" t="s">
        <v>91</v>
      </c>
      <c r="C13" s="58" t="s">
        <v>713</v>
      </c>
      <c r="D13" s="56">
        <v>2845</v>
      </c>
      <c r="E13" s="50"/>
      <c r="F13" s="59" t="s">
        <v>1535</v>
      </c>
      <c r="H13" s="40" t="s">
        <v>1905</v>
      </c>
      <c r="J13" s="40" t="s">
        <v>1940</v>
      </c>
    </row>
    <row r="14" spans="1:10" ht="15.75">
      <c r="A14" s="57">
        <v>9</v>
      </c>
      <c r="B14" s="58" t="s">
        <v>92</v>
      </c>
      <c r="C14" s="58" t="s">
        <v>700</v>
      </c>
      <c r="D14" s="56">
        <v>2527</v>
      </c>
      <c r="E14" s="50"/>
      <c r="F14" s="59" t="s">
        <v>1535</v>
      </c>
      <c r="H14" s="40" t="s">
        <v>1905</v>
      </c>
      <c r="J14" s="40" t="s">
        <v>1939</v>
      </c>
    </row>
    <row r="15" spans="1:10" ht="15.75">
      <c r="A15" s="57">
        <v>10</v>
      </c>
      <c r="B15" s="58" t="s">
        <v>93</v>
      </c>
      <c r="C15" s="58" t="s">
        <v>714</v>
      </c>
      <c r="D15" s="56">
        <v>4332</v>
      </c>
      <c r="E15" s="50"/>
      <c r="F15" s="59" t="s">
        <v>1535</v>
      </c>
      <c r="H15" s="40" t="s">
        <v>1905</v>
      </c>
      <c r="J15" s="40" t="s">
        <v>1939</v>
      </c>
    </row>
    <row r="16" spans="1:10" ht="15.75">
      <c r="A16" s="57">
        <v>11</v>
      </c>
      <c r="B16" s="58" t="s">
        <v>618</v>
      </c>
      <c r="C16" s="58" t="s">
        <v>701</v>
      </c>
      <c r="D16" s="56">
        <v>1870</v>
      </c>
      <c r="E16" s="50"/>
      <c r="F16" s="58" t="s">
        <v>1540</v>
      </c>
      <c r="H16" s="40" t="s">
        <v>1902</v>
      </c>
      <c r="J16" s="40" t="s">
        <v>1902</v>
      </c>
    </row>
    <row r="17" spans="1:10" ht="15.75">
      <c r="A17" s="57">
        <v>12</v>
      </c>
      <c r="B17" s="58" t="s">
        <v>287</v>
      </c>
      <c r="C17" s="58" t="s">
        <v>702</v>
      </c>
      <c r="D17" s="56">
        <v>1534</v>
      </c>
      <c r="E17" s="50"/>
      <c r="F17" s="59" t="s">
        <v>1513</v>
      </c>
      <c r="H17" s="40" t="s">
        <v>1902</v>
      </c>
      <c r="J17" s="40" t="s">
        <v>1902</v>
      </c>
    </row>
    <row r="18" spans="1:10" ht="15.75">
      <c r="A18" s="57">
        <v>13</v>
      </c>
      <c r="B18" s="58" t="s">
        <v>1802</v>
      </c>
      <c r="C18" s="58" t="s">
        <v>703</v>
      </c>
      <c r="D18" s="56">
        <v>4055</v>
      </c>
      <c r="E18" s="50"/>
      <c r="F18" s="59" t="s">
        <v>1513</v>
      </c>
      <c r="H18" s="40" t="s">
        <v>1905</v>
      </c>
      <c r="J18" s="40" t="s">
        <v>1940</v>
      </c>
    </row>
    <row r="19" spans="1:10" ht="15.75">
      <c r="A19" s="57">
        <v>14</v>
      </c>
      <c r="B19" s="58" t="s">
        <v>288</v>
      </c>
      <c r="C19" s="58" t="s">
        <v>715</v>
      </c>
      <c r="D19" s="56">
        <v>3239</v>
      </c>
      <c r="E19" s="50"/>
      <c r="F19" s="59" t="s">
        <v>1513</v>
      </c>
      <c r="H19" s="40" t="s">
        <v>1905</v>
      </c>
      <c r="J19" s="40" t="s">
        <v>1940</v>
      </c>
    </row>
    <row r="20" spans="1:10" ht="15.75">
      <c r="A20" s="57">
        <v>15</v>
      </c>
      <c r="B20" s="58" t="s">
        <v>289</v>
      </c>
      <c r="C20" s="58" t="s">
        <v>716</v>
      </c>
      <c r="D20" s="56">
        <v>1811</v>
      </c>
      <c r="E20" s="50"/>
      <c r="F20" s="59" t="s">
        <v>1535</v>
      </c>
      <c r="H20" s="40" t="s">
        <v>1905</v>
      </c>
      <c r="J20" s="40" t="s">
        <v>1940</v>
      </c>
    </row>
    <row r="21" spans="1:10" ht="15.75">
      <c r="A21" s="57">
        <v>16</v>
      </c>
      <c r="B21" s="58" t="s">
        <v>290</v>
      </c>
      <c r="C21" s="58" t="s">
        <v>717</v>
      </c>
      <c r="D21" s="56">
        <v>5636</v>
      </c>
      <c r="E21" s="50"/>
      <c r="F21" s="59" t="s">
        <v>1513</v>
      </c>
      <c r="H21" s="40" t="s">
        <v>1906</v>
      </c>
      <c r="J21" s="40" t="s">
        <v>1940</v>
      </c>
    </row>
    <row r="22" spans="1:10" ht="15.75">
      <c r="A22" s="57">
        <v>17</v>
      </c>
      <c r="B22" s="58" t="s">
        <v>291</v>
      </c>
      <c r="C22" s="58" t="s">
        <v>704</v>
      </c>
      <c r="D22" s="56">
        <v>3128</v>
      </c>
      <c r="E22" s="50"/>
      <c r="F22" s="58" t="s">
        <v>1540</v>
      </c>
      <c r="H22" s="40" t="s">
        <v>1902</v>
      </c>
      <c r="J22" s="40" t="s">
        <v>1902</v>
      </c>
    </row>
    <row r="23" spans="1:10" ht="15.75">
      <c r="A23" s="57">
        <v>18</v>
      </c>
      <c r="B23" s="58" t="s">
        <v>292</v>
      </c>
      <c r="C23" s="58" t="s">
        <v>705</v>
      </c>
      <c r="D23" s="56">
        <v>3563</v>
      </c>
      <c r="E23" s="50"/>
      <c r="F23" s="59" t="s">
        <v>1513</v>
      </c>
      <c r="H23" s="40" t="s">
        <v>1907</v>
      </c>
      <c r="J23" s="40" t="s">
        <v>1940</v>
      </c>
    </row>
    <row r="24" spans="1:10" ht="15.75">
      <c r="A24" s="57">
        <v>19</v>
      </c>
      <c r="B24" s="58" t="s">
        <v>94</v>
      </c>
      <c r="C24" s="58" t="s">
        <v>706</v>
      </c>
      <c r="D24" s="56">
        <v>4892</v>
      </c>
      <c r="E24" s="50"/>
      <c r="F24" s="59" t="s">
        <v>1535</v>
      </c>
      <c r="H24" s="40" t="s">
        <v>1905</v>
      </c>
      <c r="J24" s="40" t="s">
        <v>1939</v>
      </c>
    </row>
    <row r="25" spans="1:10" ht="15.75">
      <c r="A25" s="57">
        <v>20</v>
      </c>
      <c r="B25" s="58" t="s">
        <v>293</v>
      </c>
      <c r="C25" s="58" t="s">
        <v>707</v>
      </c>
      <c r="D25" s="56">
        <v>3357</v>
      </c>
      <c r="E25" s="50"/>
      <c r="F25" s="58" t="s">
        <v>1540</v>
      </c>
      <c r="H25" s="40" t="s">
        <v>1902</v>
      </c>
      <c r="J25" s="40" t="s">
        <v>1902</v>
      </c>
    </row>
    <row r="26" spans="1:10" ht="15.75">
      <c r="A26" s="57">
        <v>21</v>
      </c>
      <c r="B26" s="58" t="s">
        <v>95</v>
      </c>
      <c r="C26" s="58" t="s">
        <v>718</v>
      </c>
      <c r="D26" s="56">
        <v>2760</v>
      </c>
      <c r="E26" s="50"/>
      <c r="F26" s="59" t="s">
        <v>1535</v>
      </c>
      <c r="H26" s="40" t="s">
        <v>1905</v>
      </c>
      <c r="J26" s="40" t="s">
        <v>1940</v>
      </c>
    </row>
    <row r="27" spans="1:10" ht="15.75">
      <c r="A27" s="57">
        <v>22</v>
      </c>
      <c r="B27" s="58" t="s">
        <v>96</v>
      </c>
      <c r="C27" s="58" t="s">
        <v>719</v>
      </c>
      <c r="D27" s="56">
        <v>4219</v>
      </c>
      <c r="E27" s="50"/>
      <c r="F27" s="59" t="s">
        <v>1535</v>
      </c>
      <c r="H27" s="40" t="s">
        <v>1905</v>
      </c>
      <c r="J27" s="40" t="s">
        <v>1939</v>
      </c>
    </row>
    <row r="28" spans="1:10" ht="15.75">
      <c r="A28" s="57">
        <v>23</v>
      </c>
      <c r="B28" s="58" t="s">
        <v>294</v>
      </c>
      <c r="C28" s="58" t="s">
        <v>720</v>
      </c>
      <c r="D28" s="56">
        <v>9021</v>
      </c>
      <c r="E28" s="50"/>
      <c r="F28" s="59" t="s">
        <v>1513</v>
      </c>
      <c r="H28" s="40" t="s">
        <v>1906</v>
      </c>
      <c r="J28" s="40" t="s">
        <v>1940</v>
      </c>
    </row>
    <row r="29" spans="1:10" ht="15.75">
      <c r="A29" s="57">
        <v>24</v>
      </c>
      <c r="B29" s="58" t="s">
        <v>97</v>
      </c>
      <c r="C29" s="58" t="s">
        <v>721</v>
      </c>
      <c r="D29" s="56">
        <v>6343</v>
      </c>
      <c r="E29" s="50"/>
      <c r="F29" s="59" t="s">
        <v>1535</v>
      </c>
      <c r="H29" s="40" t="s">
        <v>1905</v>
      </c>
      <c r="J29" s="40" t="s">
        <v>1940</v>
      </c>
    </row>
    <row r="30" spans="1:10" ht="15.75">
      <c r="A30" s="57">
        <v>25</v>
      </c>
      <c r="B30" s="58" t="s">
        <v>295</v>
      </c>
      <c r="C30" s="58" t="s">
        <v>708</v>
      </c>
      <c r="D30" s="56">
        <v>1432</v>
      </c>
      <c r="E30" s="50"/>
      <c r="F30" s="58" t="s">
        <v>1540</v>
      </c>
      <c r="H30" s="40" t="s">
        <v>1902</v>
      </c>
      <c r="J30" s="40" t="s">
        <v>1902</v>
      </c>
    </row>
    <row r="31" spans="1:10" ht="15.75">
      <c r="A31" s="57">
        <v>26</v>
      </c>
      <c r="B31" s="58" t="s">
        <v>98</v>
      </c>
      <c r="C31" s="58" t="s">
        <v>722</v>
      </c>
      <c r="D31" s="56">
        <v>4611</v>
      </c>
      <c r="E31" s="50"/>
      <c r="F31" s="59" t="s">
        <v>1535</v>
      </c>
      <c r="H31" s="40" t="s">
        <v>1905</v>
      </c>
      <c r="J31" s="40" t="s">
        <v>1939</v>
      </c>
    </row>
    <row r="32" spans="1:10" ht="15.75">
      <c r="A32" s="57">
        <v>27</v>
      </c>
      <c r="B32" s="58" t="s">
        <v>99</v>
      </c>
      <c r="C32" s="58" t="s">
        <v>723</v>
      </c>
      <c r="D32" s="56">
        <v>3973</v>
      </c>
      <c r="E32" s="50"/>
      <c r="F32" s="59" t="s">
        <v>1535</v>
      </c>
      <c r="H32" s="40" t="s">
        <v>1905</v>
      </c>
      <c r="J32" s="40" t="s">
        <v>1939</v>
      </c>
    </row>
    <row r="33" spans="1:10" ht="15.75">
      <c r="A33" s="57">
        <v>28</v>
      </c>
      <c r="B33" s="58" t="s">
        <v>1357</v>
      </c>
      <c r="C33" s="58" t="s">
        <v>709</v>
      </c>
      <c r="D33" s="56">
        <v>5579</v>
      </c>
      <c r="E33" s="50"/>
      <c r="F33" s="59" t="s">
        <v>1513</v>
      </c>
      <c r="H33" s="40" t="s">
        <v>1905</v>
      </c>
      <c r="J33" s="40" t="s">
        <v>1940</v>
      </c>
    </row>
    <row r="34" spans="1:10" ht="15.75">
      <c r="A34" s="57">
        <v>29</v>
      </c>
      <c r="B34" s="58" t="s">
        <v>1358</v>
      </c>
      <c r="C34" s="58" t="s">
        <v>724</v>
      </c>
      <c r="D34" s="56">
        <v>4267</v>
      </c>
      <c r="E34" s="50"/>
      <c r="F34" s="59" t="s">
        <v>1513</v>
      </c>
      <c r="H34" s="40" t="s">
        <v>1906</v>
      </c>
      <c r="J34" s="40" t="s">
        <v>1940</v>
      </c>
    </row>
    <row r="35" spans="1:10" ht="15.75">
      <c r="A35" s="57">
        <v>30</v>
      </c>
      <c r="B35" s="58" t="s">
        <v>1359</v>
      </c>
      <c r="C35" s="58" t="s">
        <v>725</v>
      </c>
      <c r="D35" s="56">
        <v>6582</v>
      </c>
      <c r="E35" s="50"/>
      <c r="F35" s="59" t="s">
        <v>1513</v>
      </c>
      <c r="H35" s="40" t="s">
        <v>1906</v>
      </c>
      <c r="J35" s="40" t="s">
        <v>1940</v>
      </c>
    </row>
    <row r="36" spans="1:10" ht="15.75">
      <c r="A36" s="57">
        <v>31</v>
      </c>
      <c r="B36" s="58" t="s">
        <v>296</v>
      </c>
      <c r="C36" s="58" t="s">
        <v>710</v>
      </c>
      <c r="D36" s="56">
        <v>1721</v>
      </c>
      <c r="E36" s="50"/>
      <c r="F36" s="58" t="s">
        <v>1540</v>
      </c>
      <c r="H36" s="40" t="s">
        <v>1902</v>
      </c>
      <c r="J36" s="40" t="s">
        <v>1902</v>
      </c>
    </row>
    <row r="37" spans="1:10" ht="15.75">
      <c r="A37" s="57">
        <v>32</v>
      </c>
      <c r="B37" s="58" t="s">
        <v>100</v>
      </c>
      <c r="C37" s="58" t="s">
        <v>711</v>
      </c>
      <c r="D37" s="56">
        <v>2978</v>
      </c>
      <c r="E37" s="50"/>
      <c r="F37" s="59" t="s">
        <v>1535</v>
      </c>
      <c r="H37" s="40" t="s">
        <v>1905</v>
      </c>
      <c r="J37" s="40" t="s">
        <v>1939</v>
      </c>
    </row>
    <row r="38" spans="1:10" ht="15.75">
      <c r="A38" s="57">
        <v>33</v>
      </c>
      <c r="B38" s="58" t="s">
        <v>297</v>
      </c>
      <c r="C38" s="58" t="s">
        <v>712</v>
      </c>
      <c r="D38" s="56">
        <v>4067</v>
      </c>
      <c r="E38" s="50"/>
      <c r="F38" s="59" t="s">
        <v>1513</v>
      </c>
      <c r="H38" s="40" t="s">
        <v>1905</v>
      </c>
      <c r="J38" s="40" t="s">
        <v>1940</v>
      </c>
    </row>
    <row r="39" ht="15.75">
      <c r="A39" s="60"/>
    </row>
    <row r="40" spans="1:6" ht="15.75">
      <c r="A40" s="48"/>
      <c r="B40" s="40" t="s">
        <v>1825</v>
      </c>
      <c r="D40" s="56">
        <f>D36+D30+D25+D22+D16+D6+D10+D17</f>
        <v>20179</v>
      </c>
      <c r="F40" s="48"/>
    </row>
    <row r="41" spans="1:6" ht="15.75">
      <c r="A41" s="48"/>
      <c r="B41" s="40" t="s">
        <v>1513</v>
      </c>
      <c r="D41" s="56">
        <f>D8+D11+D13+D18+D19+D20+D21+D23+D26+D28+D29+D33+D34+D35+D38</f>
        <v>72325</v>
      </c>
      <c r="E41" s="50"/>
      <c r="F41" s="48"/>
    </row>
    <row r="42" spans="1:6" ht="15.75">
      <c r="A42" s="48"/>
      <c r="B42" s="40" t="s">
        <v>1938</v>
      </c>
      <c r="D42" s="56">
        <f>D7+D9+D12+D14+D15+D24+D27+D31+D32+D37</f>
        <v>40036</v>
      </c>
      <c r="E42" s="50"/>
      <c r="F42" s="48"/>
    </row>
    <row r="43" ht="15.75">
      <c r="D43" s="56"/>
    </row>
    <row r="44" ht="15.75">
      <c r="A44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="85" zoomScaleNormal="85" zoomScalePageLayoutView="0" workbookViewId="0" topLeftCell="A13">
      <selection activeCell="G39" sqref="G39"/>
    </sheetView>
  </sheetViews>
  <sheetFormatPr defaultColWidth="8.796875" defaultRowHeight="15"/>
  <cols>
    <col min="1" max="1" width="2.796875" style="40" customWidth="1"/>
    <col min="2" max="2" width="24.3984375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22" style="40" bestFit="1" customWidth="1"/>
    <col min="7" max="16384" width="8.796875" style="40" customWidth="1"/>
  </cols>
  <sheetData>
    <row r="1" spans="1:4" s="51" customFormat="1" ht="15.75">
      <c r="A1" s="52" t="s">
        <v>612</v>
      </c>
      <c r="D1" s="53"/>
    </row>
    <row r="2" spans="2:10" s="51" customFormat="1" ht="15.75">
      <c r="B2" s="51" t="s">
        <v>1820</v>
      </c>
      <c r="C2" s="51" t="s">
        <v>1819</v>
      </c>
      <c r="D2" s="51" t="s">
        <v>1818</v>
      </c>
      <c r="E2" s="54"/>
      <c r="F2" s="52" t="s">
        <v>1434</v>
      </c>
      <c r="H2" s="51" t="s">
        <v>1829</v>
      </c>
      <c r="J2" s="51" t="s">
        <v>1935</v>
      </c>
    </row>
    <row r="3" spans="4:6" s="51" customFormat="1" ht="15.75">
      <c r="D3" s="54">
        <v>2020</v>
      </c>
      <c r="F3" s="51" t="s">
        <v>616</v>
      </c>
    </row>
    <row r="4" spans="1:8" ht="15.75">
      <c r="A4" s="48"/>
      <c r="D4" s="61">
        <f>SUM(D6:D26)+SUM(D29:D36)</f>
        <v>251908</v>
      </c>
      <c r="E4" s="50"/>
      <c r="H4" s="51"/>
    </row>
    <row r="5" spans="1:8" ht="15.75">
      <c r="A5" s="48"/>
      <c r="D5" s="61"/>
      <c r="E5" s="50"/>
      <c r="H5" s="51"/>
    </row>
    <row r="6" spans="1:10" ht="15.75">
      <c r="A6" s="55">
        <v>1</v>
      </c>
      <c r="B6" s="48" t="s">
        <v>409</v>
      </c>
      <c r="C6" s="48" t="s">
        <v>664</v>
      </c>
      <c r="D6" s="49">
        <v>5692</v>
      </c>
      <c r="E6" s="50"/>
      <c r="F6" s="48" t="s">
        <v>1514</v>
      </c>
      <c r="H6" s="48" t="s">
        <v>1908</v>
      </c>
      <c r="J6" s="40" t="s">
        <v>1942</v>
      </c>
    </row>
    <row r="7" spans="1:10" ht="15.75">
      <c r="A7" s="55">
        <v>2</v>
      </c>
      <c r="B7" s="48" t="s">
        <v>410</v>
      </c>
      <c r="C7" s="48" t="s">
        <v>665</v>
      </c>
      <c r="D7" s="49">
        <v>7834</v>
      </c>
      <c r="E7" s="50"/>
      <c r="F7" s="48" t="s">
        <v>1518</v>
      </c>
      <c r="H7" s="48" t="s">
        <v>1909</v>
      </c>
      <c r="J7" s="40" t="s">
        <v>1941</v>
      </c>
    </row>
    <row r="8" spans="1:10" ht="15.75">
      <c r="A8" s="55">
        <v>3</v>
      </c>
      <c r="B8" s="48" t="s">
        <v>265</v>
      </c>
      <c r="C8" s="48" t="s">
        <v>666</v>
      </c>
      <c r="D8" s="49">
        <v>7859</v>
      </c>
      <c r="E8" s="50"/>
      <c r="F8" s="48" t="s">
        <v>1520</v>
      </c>
      <c r="H8" s="48" t="s">
        <v>1910</v>
      </c>
      <c r="J8" s="40" t="s">
        <v>1943</v>
      </c>
    </row>
    <row r="9" spans="1:10" ht="15.75">
      <c r="A9" s="55">
        <v>4</v>
      </c>
      <c r="B9" s="48" t="s">
        <v>411</v>
      </c>
      <c r="C9" s="48" t="s">
        <v>667</v>
      </c>
      <c r="D9" s="49">
        <v>11457</v>
      </c>
      <c r="E9" s="50"/>
      <c r="F9" s="48" t="s">
        <v>1520</v>
      </c>
      <c r="H9" s="48" t="s">
        <v>1910</v>
      </c>
      <c r="J9" s="40" t="s">
        <v>1943</v>
      </c>
    </row>
    <row r="10" spans="1:10" ht="15.75">
      <c r="A10" s="55">
        <v>5</v>
      </c>
      <c r="B10" s="48" t="s">
        <v>412</v>
      </c>
      <c r="C10" s="48" t="s">
        <v>668</v>
      </c>
      <c r="D10" s="49">
        <v>13099</v>
      </c>
      <c r="E10" s="50"/>
      <c r="F10" s="48" t="s">
        <v>1514</v>
      </c>
      <c r="H10" s="48" t="s">
        <v>1908</v>
      </c>
      <c r="J10" s="40" t="s">
        <v>1941</v>
      </c>
    </row>
    <row r="11" spans="1:10" ht="15.75">
      <c r="A11" s="55">
        <v>6</v>
      </c>
      <c r="B11" s="48" t="s">
        <v>1838</v>
      </c>
      <c r="C11" s="48" t="s">
        <v>669</v>
      </c>
      <c r="D11" s="49">
        <v>4409</v>
      </c>
      <c r="E11" s="50"/>
      <c r="F11" s="48" t="s">
        <v>1520</v>
      </c>
      <c r="H11" s="48" t="s">
        <v>1910</v>
      </c>
      <c r="J11" s="40" t="s">
        <v>1943</v>
      </c>
    </row>
    <row r="12" spans="1:10" ht="15.75">
      <c r="A12" s="55">
        <v>7</v>
      </c>
      <c r="B12" s="48" t="s">
        <v>413</v>
      </c>
      <c r="C12" s="48" t="s">
        <v>670</v>
      </c>
      <c r="D12" s="49">
        <v>8475</v>
      </c>
      <c r="E12" s="50"/>
      <c r="F12" s="48" t="s">
        <v>1514</v>
      </c>
      <c r="H12" s="48" t="s">
        <v>1908</v>
      </c>
      <c r="J12" s="40" t="s">
        <v>1942</v>
      </c>
    </row>
    <row r="13" spans="1:10" ht="15.75">
      <c r="A13" s="55">
        <v>8</v>
      </c>
      <c r="B13" s="48" t="s">
        <v>1837</v>
      </c>
      <c r="C13" s="48" t="s">
        <v>671</v>
      </c>
      <c r="D13" s="49">
        <v>9576</v>
      </c>
      <c r="E13" s="50"/>
      <c r="F13" s="48" t="s">
        <v>1520</v>
      </c>
      <c r="H13" s="48" t="s">
        <v>1910</v>
      </c>
      <c r="J13" s="40" t="s">
        <v>1943</v>
      </c>
    </row>
    <row r="14" spans="1:10" ht="15.75">
      <c r="A14" s="55">
        <v>9</v>
      </c>
      <c r="B14" s="48" t="s">
        <v>173</v>
      </c>
      <c r="C14" s="48" t="s">
        <v>672</v>
      </c>
      <c r="D14" s="49">
        <v>9642</v>
      </c>
      <c r="E14" s="50"/>
      <c r="F14" s="48" t="s">
        <v>1520</v>
      </c>
      <c r="H14" s="48" t="s">
        <v>1910</v>
      </c>
      <c r="J14" s="40" t="s">
        <v>1943</v>
      </c>
    </row>
    <row r="15" spans="1:10" ht="15.75">
      <c r="A15" s="55">
        <v>10</v>
      </c>
      <c r="B15" s="48" t="s">
        <v>414</v>
      </c>
      <c r="C15" s="48" t="s">
        <v>673</v>
      </c>
      <c r="D15" s="49">
        <v>5922</v>
      </c>
      <c r="E15" s="50"/>
      <c r="F15" s="48" t="s">
        <v>1516</v>
      </c>
      <c r="H15" s="48" t="s">
        <v>1911</v>
      </c>
      <c r="J15" s="40" t="s">
        <v>1944</v>
      </c>
    </row>
    <row r="16" spans="1:10" ht="15.75">
      <c r="A16" s="55">
        <v>11</v>
      </c>
      <c r="B16" s="48" t="s">
        <v>415</v>
      </c>
      <c r="C16" s="48" t="s">
        <v>674</v>
      </c>
      <c r="D16" s="49">
        <v>13257</v>
      </c>
      <c r="E16" s="50"/>
      <c r="F16" s="48" t="s">
        <v>1518</v>
      </c>
      <c r="H16" s="48" t="s">
        <v>1909</v>
      </c>
      <c r="J16" s="40" t="s">
        <v>1941</v>
      </c>
    </row>
    <row r="17" spans="1:10" ht="15.75">
      <c r="A17" s="55">
        <v>12</v>
      </c>
      <c r="B17" s="48" t="s">
        <v>416</v>
      </c>
      <c r="C17" s="48" t="s">
        <v>675</v>
      </c>
      <c r="D17" s="49">
        <v>9611</v>
      </c>
      <c r="E17" s="50"/>
      <c r="F17" s="48" t="s">
        <v>1516</v>
      </c>
      <c r="H17" s="48" t="s">
        <v>1911</v>
      </c>
      <c r="J17" s="40" t="s">
        <v>1944</v>
      </c>
    </row>
    <row r="18" spans="1:10" ht="15.75">
      <c r="A18" s="55">
        <v>13</v>
      </c>
      <c r="B18" s="48" t="s">
        <v>1836</v>
      </c>
      <c r="C18" s="48" t="s">
        <v>676</v>
      </c>
      <c r="D18" s="49">
        <v>2942</v>
      </c>
      <c r="E18" s="50"/>
      <c r="F18" s="48" t="s">
        <v>1516</v>
      </c>
      <c r="H18" s="48" t="s">
        <v>1911</v>
      </c>
      <c r="J18" s="40" t="s">
        <v>1944</v>
      </c>
    </row>
    <row r="19" spans="1:10" ht="15.75">
      <c r="A19" s="55">
        <v>14</v>
      </c>
      <c r="B19" s="48" t="s">
        <v>417</v>
      </c>
      <c r="C19" s="48" t="s">
        <v>677</v>
      </c>
      <c r="D19" s="49">
        <v>7078</v>
      </c>
      <c r="E19" s="50"/>
      <c r="F19" s="48" t="s">
        <v>1520</v>
      </c>
      <c r="H19" s="48" t="s">
        <v>1910</v>
      </c>
      <c r="J19" s="40" t="s">
        <v>1943</v>
      </c>
    </row>
    <row r="20" spans="1:10" ht="15.75">
      <c r="A20" s="55">
        <v>15</v>
      </c>
      <c r="B20" s="48" t="s">
        <v>1835</v>
      </c>
      <c r="C20" s="48" t="s">
        <v>678</v>
      </c>
      <c r="D20" s="49">
        <v>5992</v>
      </c>
      <c r="E20" s="50"/>
      <c r="F20" s="48" t="s">
        <v>1516</v>
      </c>
      <c r="H20" s="48" t="s">
        <v>1911</v>
      </c>
      <c r="J20" s="40" t="s">
        <v>1944</v>
      </c>
    </row>
    <row r="21" spans="1:10" ht="15.75">
      <c r="A21" s="55">
        <v>16</v>
      </c>
      <c r="B21" s="48" t="s">
        <v>1834</v>
      </c>
      <c r="C21" s="48" t="s">
        <v>679</v>
      </c>
      <c r="D21" s="49">
        <v>13492</v>
      </c>
      <c r="E21" s="50"/>
      <c r="F21" s="48" t="s">
        <v>1516</v>
      </c>
      <c r="H21" s="48" t="s">
        <v>1911</v>
      </c>
      <c r="J21" s="40" t="s">
        <v>1944</v>
      </c>
    </row>
    <row r="22" spans="1:10" ht="15.75">
      <c r="A22" s="55">
        <v>17</v>
      </c>
      <c r="B22" s="48" t="s">
        <v>418</v>
      </c>
      <c r="C22" s="48" t="s">
        <v>680</v>
      </c>
      <c r="D22" s="49">
        <v>7758</v>
      </c>
      <c r="E22" s="50"/>
      <c r="F22" s="48" t="s">
        <v>1518</v>
      </c>
      <c r="H22" s="48" t="s">
        <v>1908</v>
      </c>
      <c r="J22" s="40" t="s">
        <v>1942</v>
      </c>
    </row>
    <row r="23" spans="1:10" ht="15.75">
      <c r="A23" s="55">
        <v>18</v>
      </c>
      <c r="B23" s="48" t="s">
        <v>419</v>
      </c>
      <c r="C23" s="48" t="s">
        <v>681</v>
      </c>
      <c r="D23" s="49">
        <v>10783</v>
      </c>
      <c r="E23" s="50"/>
      <c r="F23" s="48" t="s">
        <v>1514</v>
      </c>
      <c r="H23" s="48" t="s">
        <v>1908</v>
      </c>
      <c r="J23" s="40" t="s">
        <v>1942</v>
      </c>
    </row>
    <row r="24" spans="1:10" ht="15.75">
      <c r="A24" s="55">
        <v>19</v>
      </c>
      <c r="B24" s="48" t="s">
        <v>420</v>
      </c>
      <c r="C24" s="48" t="s">
        <v>682</v>
      </c>
      <c r="D24" s="49">
        <v>2819</v>
      </c>
      <c r="E24" s="50"/>
      <c r="F24" s="48" t="s">
        <v>1520</v>
      </c>
      <c r="H24" s="48" t="s">
        <v>1910</v>
      </c>
      <c r="J24" s="40" t="s">
        <v>1943</v>
      </c>
    </row>
    <row r="25" spans="1:10" ht="15.75">
      <c r="A25" s="55">
        <v>20</v>
      </c>
      <c r="B25" s="48" t="s">
        <v>610</v>
      </c>
      <c r="C25" s="48" t="s">
        <v>683</v>
      </c>
      <c r="D25" s="49">
        <v>9858</v>
      </c>
      <c r="E25" s="50"/>
      <c r="F25" s="48" t="s">
        <v>1514</v>
      </c>
      <c r="H25" s="48" t="s">
        <v>1908</v>
      </c>
      <c r="J25" s="40" t="s">
        <v>1942</v>
      </c>
    </row>
    <row r="26" spans="1:10" ht="15.75">
      <c r="A26" s="55">
        <v>21</v>
      </c>
      <c r="B26" s="48" t="s">
        <v>421</v>
      </c>
      <c r="C26" s="48" t="s">
        <v>684</v>
      </c>
      <c r="D26" s="49">
        <v>12285</v>
      </c>
      <c r="E26" s="50"/>
      <c r="F26" s="48" t="s">
        <v>1514</v>
      </c>
      <c r="H26" s="48" t="s">
        <v>1908</v>
      </c>
      <c r="J26" s="40" t="s">
        <v>1942</v>
      </c>
    </row>
    <row r="27" spans="1:6" ht="15.75">
      <c r="A27" s="55">
        <v>22</v>
      </c>
      <c r="B27" s="48" t="s">
        <v>1833</v>
      </c>
      <c r="D27" s="49">
        <v>7964</v>
      </c>
      <c r="E27" s="50"/>
      <c r="F27" s="48" t="s">
        <v>1516</v>
      </c>
    </row>
    <row r="28" spans="1:6" ht="15.75">
      <c r="A28" s="55"/>
      <c r="B28" s="48"/>
      <c r="C28" s="48"/>
      <c r="D28" s="49">
        <v>83</v>
      </c>
      <c r="E28" s="50"/>
      <c r="F28" s="48" t="s">
        <v>1518</v>
      </c>
    </row>
    <row r="29" spans="1:10" ht="15.75">
      <c r="A29" s="55"/>
      <c r="B29" s="48"/>
      <c r="C29" s="48" t="s">
        <v>690</v>
      </c>
      <c r="D29" s="84">
        <f>SUM(D27:D28)</f>
        <v>8047</v>
      </c>
      <c r="E29" s="50"/>
      <c r="F29" s="48"/>
      <c r="H29" s="48" t="s">
        <v>1911</v>
      </c>
      <c r="J29" s="40" t="s">
        <v>1944</v>
      </c>
    </row>
    <row r="30" spans="1:10" ht="15.75">
      <c r="A30" s="55">
        <v>23</v>
      </c>
      <c r="B30" s="48" t="s">
        <v>611</v>
      </c>
      <c r="C30" s="48" t="s">
        <v>685</v>
      </c>
      <c r="D30" s="49">
        <v>5425</v>
      </c>
      <c r="E30" s="50"/>
      <c r="F30" s="48" t="s">
        <v>1520</v>
      </c>
      <c r="H30" s="48" t="s">
        <v>1910</v>
      </c>
      <c r="J30" s="40" t="s">
        <v>1943</v>
      </c>
    </row>
    <row r="31" spans="1:10" ht="15.75">
      <c r="A31" s="55">
        <v>24</v>
      </c>
      <c r="B31" s="48" t="s">
        <v>422</v>
      </c>
      <c r="C31" s="48" t="s">
        <v>686</v>
      </c>
      <c r="D31" s="49">
        <v>9354</v>
      </c>
      <c r="E31" s="50"/>
      <c r="F31" s="48" t="s">
        <v>1516</v>
      </c>
      <c r="H31" s="48" t="s">
        <v>1911</v>
      </c>
      <c r="J31" s="40" t="s">
        <v>1944</v>
      </c>
    </row>
    <row r="32" spans="1:10" ht="15.75">
      <c r="A32" s="55">
        <v>25</v>
      </c>
      <c r="B32" s="48" t="s">
        <v>423</v>
      </c>
      <c r="C32" s="48" t="s">
        <v>687</v>
      </c>
      <c r="D32" s="49">
        <v>9621</v>
      </c>
      <c r="E32" s="50"/>
      <c r="F32" s="48" t="s">
        <v>1520</v>
      </c>
      <c r="H32" s="48" t="s">
        <v>1910</v>
      </c>
      <c r="J32" s="40" t="s">
        <v>1943</v>
      </c>
    </row>
    <row r="33" spans="1:10" ht="15.75">
      <c r="A33" s="55">
        <v>26</v>
      </c>
      <c r="B33" s="48" t="s">
        <v>1830</v>
      </c>
      <c r="C33" s="48" t="s">
        <v>691</v>
      </c>
      <c r="D33" s="49">
        <v>6536</v>
      </c>
      <c r="E33" s="50"/>
      <c r="F33" s="48" t="s">
        <v>1518</v>
      </c>
      <c r="H33" s="48" t="s">
        <v>1908</v>
      </c>
      <c r="J33" s="40" t="s">
        <v>1942</v>
      </c>
    </row>
    <row r="34" spans="1:10" ht="15.75">
      <c r="A34" s="55">
        <v>27</v>
      </c>
      <c r="B34" s="48" t="s">
        <v>424</v>
      </c>
      <c r="C34" s="48" t="s">
        <v>688</v>
      </c>
      <c r="D34" s="49">
        <v>9081</v>
      </c>
      <c r="E34" s="50"/>
      <c r="F34" s="48" t="s">
        <v>1518</v>
      </c>
      <c r="H34" s="48" t="s">
        <v>1909</v>
      </c>
      <c r="J34" s="40" t="s">
        <v>1941</v>
      </c>
    </row>
    <row r="35" spans="1:10" ht="15.75">
      <c r="A35" s="55">
        <v>28</v>
      </c>
      <c r="B35" s="48" t="s">
        <v>1831</v>
      </c>
      <c r="C35" s="48" t="s">
        <v>692</v>
      </c>
      <c r="D35" s="49">
        <v>11076</v>
      </c>
      <c r="E35" s="50"/>
      <c r="F35" s="48" t="s">
        <v>1518</v>
      </c>
      <c r="H35" s="48" t="s">
        <v>1909</v>
      </c>
      <c r="J35" s="40" t="s">
        <v>1942</v>
      </c>
    </row>
    <row r="36" spans="1:10" ht="15.75">
      <c r="A36" s="55">
        <v>29</v>
      </c>
      <c r="B36" s="48" t="s">
        <v>1832</v>
      </c>
      <c r="C36" s="48" t="s">
        <v>689</v>
      </c>
      <c r="D36" s="49">
        <v>12928</v>
      </c>
      <c r="E36" s="50"/>
      <c r="F36" s="48" t="s">
        <v>1516</v>
      </c>
      <c r="H36" s="48" t="s">
        <v>1911</v>
      </c>
      <c r="J36" s="40" t="s">
        <v>1944</v>
      </c>
    </row>
    <row r="37" spans="1:6" ht="15.75">
      <c r="A37" s="55"/>
      <c r="B37" s="48"/>
      <c r="C37" s="48"/>
      <c r="D37" s="49"/>
      <c r="E37" s="50"/>
      <c r="F37" s="48"/>
    </row>
    <row r="38" spans="1:6" ht="15.75">
      <c r="A38" s="55"/>
      <c r="B38" s="48"/>
      <c r="C38" s="48"/>
      <c r="D38" s="49"/>
      <c r="E38" s="50"/>
      <c r="F38" s="48"/>
    </row>
    <row r="39" spans="1:6" ht="15.75">
      <c r="A39" s="48"/>
      <c r="B39" s="48"/>
      <c r="C39" s="48"/>
      <c r="D39" s="49"/>
      <c r="E39" s="50"/>
      <c r="F39" s="48"/>
    </row>
    <row r="40" spans="1:6" ht="15.75">
      <c r="A40" s="48"/>
      <c r="B40" s="48" t="s">
        <v>1945</v>
      </c>
      <c r="D40" s="49">
        <f>D6+D12+D22+D23+D25+D26+D33+D35</f>
        <v>72463</v>
      </c>
      <c r="E40" s="50"/>
      <c r="F40" s="48"/>
    </row>
    <row r="41" spans="1:6" ht="15.75">
      <c r="A41" s="48"/>
      <c r="B41" s="48" t="s">
        <v>1516</v>
      </c>
      <c r="D41" s="49">
        <f>D36+8047+D21+D20+D18+D17+D15+D31</f>
        <v>68288</v>
      </c>
      <c r="E41" s="50"/>
      <c r="F41" s="48"/>
    </row>
    <row r="42" spans="1:6" ht="15.75">
      <c r="A42" s="48"/>
      <c r="B42" s="48" t="s">
        <v>1518</v>
      </c>
      <c r="D42" s="49">
        <f>D7+D10+D16+D34</f>
        <v>43271</v>
      </c>
      <c r="E42" s="50"/>
      <c r="F42" s="48"/>
    </row>
    <row r="43" spans="1:6" ht="15.75">
      <c r="A43" s="48"/>
      <c r="B43" s="48" t="s">
        <v>1520</v>
      </c>
      <c r="D43" s="49">
        <f>D32+D30+D24+D19+D14+D13+D11+D9+D8</f>
        <v>67886</v>
      </c>
      <c r="E43" s="50"/>
      <c r="F43" s="48"/>
    </row>
    <row r="45" ht="15.75">
      <c r="A45" s="48"/>
    </row>
    <row r="47" ht="15.75">
      <c r="A47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="85" zoomScaleNormal="85" zoomScalePageLayoutView="0" workbookViewId="0" topLeftCell="A37">
      <selection activeCell="F63" sqref="F63"/>
    </sheetView>
  </sheetViews>
  <sheetFormatPr defaultColWidth="8.796875" defaultRowHeight="15"/>
  <cols>
    <col min="1" max="1" width="2.796875" style="40" customWidth="1"/>
    <col min="2" max="2" width="19.19921875" style="40" bestFit="1" customWidth="1"/>
    <col min="3" max="3" width="0.203125" style="40" customWidth="1"/>
    <col min="4" max="4" width="20.59765625" style="40" bestFit="1" customWidth="1"/>
    <col min="5" max="5" width="8.796875" style="40" customWidth="1"/>
    <col min="6" max="6" width="35.19921875" style="40" bestFit="1" customWidth="1"/>
    <col min="7" max="7" width="8.796875" style="40" customWidth="1"/>
    <col min="8" max="8" width="12.796875" style="40" bestFit="1" customWidth="1"/>
    <col min="9" max="16384" width="8.796875" style="40" customWidth="1"/>
  </cols>
  <sheetData>
    <row r="1" spans="1:5" s="68" customFormat="1" ht="15.75">
      <c r="A1" s="67" t="s">
        <v>1784</v>
      </c>
      <c r="D1" s="53"/>
      <c r="E1" s="51"/>
    </row>
    <row r="2" spans="2:10" s="68" customFormat="1" ht="15.75">
      <c r="B2" s="51" t="s">
        <v>1820</v>
      </c>
      <c r="C2" s="51" t="s">
        <v>1819</v>
      </c>
      <c r="D2" s="51" t="s">
        <v>1818</v>
      </c>
      <c r="E2" s="54"/>
      <c r="F2" s="52" t="s">
        <v>1434</v>
      </c>
      <c r="H2" s="68" t="s">
        <v>1829</v>
      </c>
      <c r="J2" s="68" t="s">
        <v>1935</v>
      </c>
    </row>
    <row r="3" spans="4:6" s="68" customFormat="1" ht="15.75">
      <c r="D3" s="54">
        <v>2020</v>
      </c>
      <c r="F3" s="51" t="s">
        <v>616</v>
      </c>
    </row>
    <row r="4" spans="4:8" s="62" customFormat="1" ht="15.75">
      <c r="D4" s="64">
        <f>SUM(D6:D16)+SUM(D17:D63)</f>
        <v>142578</v>
      </c>
      <c r="E4" s="65"/>
      <c r="H4" s="68"/>
    </row>
    <row r="5" spans="4:8" s="62" customFormat="1" ht="15.75">
      <c r="D5" s="64"/>
      <c r="E5" s="65"/>
      <c r="H5" s="68"/>
    </row>
    <row r="6" spans="1:10" s="62" customFormat="1" ht="15.75">
      <c r="A6" s="66">
        <v>1</v>
      </c>
      <c r="B6" s="63" t="s">
        <v>1785</v>
      </c>
      <c r="C6" s="63" t="s">
        <v>1286</v>
      </c>
      <c r="D6" s="64">
        <v>1912</v>
      </c>
      <c r="E6" s="65"/>
      <c r="F6" s="63" t="s">
        <v>1786</v>
      </c>
      <c r="H6" s="62" t="s">
        <v>1912</v>
      </c>
      <c r="J6" s="62" t="s">
        <v>1954</v>
      </c>
    </row>
    <row r="7" spans="1:10" s="62" customFormat="1" ht="15.75">
      <c r="A7" s="66">
        <v>2</v>
      </c>
      <c r="B7" s="63" t="s">
        <v>1787</v>
      </c>
      <c r="C7" s="63" t="s">
        <v>1287</v>
      </c>
      <c r="D7" s="64">
        <v>1984</v>
      </c>
      <c r="E7" s="65"/>
      <c r="F7" s="63" t="s">
        <v>1786</v>
      </c>
      <c r="H7" s="62" t="s">
        <v>1912</v>
      </c>
      <c r="J7" s="62" t="s">
        <v>1954</v>
      </c>
    </row>
    <row r="8" spans="1:10" s="62" customFormat="1" ht="15.75">
      <c r="A8" s="66">
        <v>3</v>
      </c>
      <c r="B8" s="63" t="s">
        <v>1788</v>
      </c>
      <c r="C8" s="63" t="s">
        <v>1288</v>
      </c>
      <c r="D8" s="64">
        <v>1825</v>
      </c>
      <c r="E8" s="65"/>
      <c r="F8" s="63" t="s">
        <v>1786</v>
      </c>
      <c r="H8" s="62" t="s">
        <v>1912</v>
      </c>
      <c r="J8" s="62" t="s">
        <v>1954</v>
      </c>
    </row>
    <row r="9" spans="1:10" s="62" customFormat="1" ht="15.75">
      <c r="A9" s="66">
        <v>4</v>
      </c>
      <c r="B9" s="63" t="s">
        <v>1789</v>
      </c>
      <c r="C9" s="63" t="s">
        <v>1289</v>
      </c>
      <c r="D9" s="64">
        <v>4544</v>
      </c>
      <c r="E9" s="65"/>
      <c r="F9" s="63" t="s">
        <v>1537</v>
      </c>
      <c r="H9" s="63" t="s">
        <v>1913</v>
      </c>
      <c r="J9" s="63" t="s">
        <v>1913</v>
      </c>
    </row>
    <row r="10" spans="1:10" s="62" customFormat="1" ht="15.75">
      <c r="A10" s="66">
        <v>5</v>
      </c>
      <c r="B10" s="63" t="s">
        <v>1790</v>
      </c>
      <c r="C10" s="63" t="s">
        <v>1290</v>
      </c>
      <c r="D10" s="64">
        <v>3278</v>
      </c>
      <c r="E10" s="65"/>
      <c r="F10" s="63" t="s">
        <v>1537</v>
      </c>
      <c r="H10" s="63" t="s">
        <v>1913</v>
      </c>
      <c r="J10" s="63" t="s">
        <v>1913</v>
      </c>
    </row>
    <row r="11" spans="1:10" s="62" customFormat="1" ht="15.75">
      <c r="A11" s="66">
        <v>6</v>
      </c>
      <c r="B11" s="63" t="s">
        <v>1791</v>
      </c>
      <c r="C11" s="63" t="s">
        <v>1291</v>
      </c>
      <c r="D11" s="64">
        <v>3282</v>
      </c>
      <c r="E11" s="65"/>
      <c r="F11" s="63" t="s">
        <v>1537</v>
      </c>
      <c r="H11" s="63" t="s">
        <v>1913</v>
      </c>
      <c r="J11" s="63" t="s">
        <v>1913</v>
      </c>
    </row>
    <row r="12" spans="1:10" s="62" customFormat="1" ht="15.75">
      <c r="A12" s="66">
        <v>7</v>
      </c>
      <c r="B12" s="63" t="s">
        <v>161</v>
      </c>
      <c r="C12" s="63" t="s">
        <v>1292</v>
      </c>
      <c r="D12" s="64">
        <v>3691</v>
      </c>
      <c r="E12" s="65"/>
      <c r="F12" s="63" t="s">
        <v>1523</v>
      </c>
      <c r="H12" s="62" t="s">
        <v>1912</v>
      </c>
      <c r="J12" s="62" t="s">
        <v>1954</v>
      </c>
    </row>
    <row r="13" spans="1:10" s="62" customFormat="1" ht="15.75">
      <c r="A13" s="66">
        <v>8</v>
      </c>
      <c r="B13" s="63" t="s">
        <v>162</v>
      </c>
      <c r="C13" s="63" t="s">
        <v>1293</v>
      </c>
      <c r="D13" s="64">
        <v>2746</v>
      </c>
      <c r="E13" s="65"/>
      <c r="F13" s="63" t="s">
        <v>1523</v>
      </c>
      <c r="H13" s="62" t="s">
        <v>1912</v>
      </c>
      <c r="J13" s="62" t="s">
        <v>1954</v>
      </c>
    </row>
    <row r="14" spans="1:10" s="62" customFormat="1" ht="15.75">
      <c r="A14" s="66">
        <v>9</v>
      </c>
      <c r="B14" s="63" t="s">
        <v>163</v>
      </c>
      <c r="C14" s="63" t="s">
        <v>1294</v>
      </c>
      <c r="D14" s="64">
        <v>3601</v>
      </c>
      <c r="E14" s="65"/>
      <c r="F14" s="63" t="s">
        <v>1523</v>
      </c>
      <c r="H14" s="62" t="s">
        <v>1912</v>
      </c>
      <c r="J14" s="62" t="s">
        <v>1954</v>
      </c>
    </row>
    <row r="15" spans="1:10" s="62" customFormat="1" ht="15.75">
      <c r="A15" s="66">
        <v>10</v>
      </c>
      <c r="B15" s="63" t="s">
        <v>1792</v>
      </c>
      <c r="C15" s="63" t="s">
        <v>1295</v>
      </c>
      <c r="D15" s="64">
        <v>1669</v>
      </c>
      <c r="E15" s="65"/>
      <c r="F15" s="63" t="s">
        <v>1786</v>
      </c>
      <c r="H15" s="62" t="s">
        <v>1912</v>
      </c>
      <c r="J15" s="62" t="s">
        <v>1954</v>
      </c>
    </row>
    <row r="16" spans="1:10" s="62" customFormat="1" ht="15.75">
      <c r="A16" s="66">
        <v>11</v>
      </c>
      <c r="B16" s="63" t="s">
        <v>552</v>
      </c>
      <c r="C16" s="63" t="s">
        <v>1296</v>
      </c>
      <c r="D16" s="64">
        <v>1175</v>
      </c>
      <c r="E16" s="65"/>
      <c r="F16" s="63" t="s">
        <v>1786</v>
      </c>
      <c r="H16" s="62" t="s">
        <v>1912</v>
      </c>
      <c r="J16" s="62" t="s">
        <v>1954</v>
      </c>
    </row>
    <row r="17" spans="1:10" s="62" customFormat="1" ht="15.75">
      <c r="A17" s="66">
        <v>12</v>
      </c>
      <c r="B17" s="63" t="s">
        <v>1793</v>
      </c>
      <c r="C17" s="63" t="s">
        <v>1297</v>
      </c>
      <c r="D17" s="64">
        <v>2468</v>
      </c>
      <c r="E17" s="65"/>
      <c r="F17" s="63" t="s">
        <v>1523</v>
      </c>
      <c r="H17" s="62" t="s">
        <v>1912</v>
      </c>
      <c r="J17" s="62" t="s">
        <v>1954</v>
      </c>
    </row>
    <row r="18" spans="1:10" s="62" customFormat="1" ht="15.75">
      <c r="A18" s="66">
        <v>13</v>
      </c>
      <c r="B18" s="63" t="s">
        <v>553</v>
      </c>
      <c r="C18" s="63" t="s">
        <v>1298</v>
      </c>
      <c r="D18" s="64">
        <v>1351</v>
      </c>
      <c r="E18" s="65"/>
      <c r="F18" s="63" t="s">
        <v>1786</v>
      </c>
      <c r="H18" s="62" t="s">
        <v>1912</v>
      </c>
      <c r="J18" s="62" t="s">
        <v>1954</v>
      </c>
    </row>
    <row r="19" spans="1:10" s="62" customFormat="1" ht="15.75">
      <c r="A19" s="66">
        <v>14</v>
      </c>
      <c r="B19" s="63" t="s">
        <v>1794</v>
      </c>
      <c r="C19" s="63" t="s">
        <v>1299</v>
      </c>
      <c r="D19" s="64">
        <v>2456</v>
      </c>
      <c r="E19" s="65"/>
      <c r="F19" s="63" t="s">
        <v>1537</v>
      </c>
      <c r="H19" s="63" t="s">
        <v>1913</v>
      </c>
      <c r="J19" s="63" t="s">
        <v>1913</v>
      </c>
    </row>
    <row r="20" spans="1:10" s="62" customFormat="1" ht="15.75">
      <c r="A20" s="66">
        <v>15</v>
      </c>
      <c r="B20" s="63" t="s">
        <v>1795</v>
      </c>
      <c r="C20" s="63" t="s">
        <v>1300</v>
      </c>
      <c r="D20" s="64">
        <v>2357</v>
      </c>
      <c r="E20" s="65"/>
      <c r="F20" s="63" t="s">
        <v>1537</v>
      </c>
      <c r="H20" s="63" t="s">
        <v>1913</v>
      </c>
      <c r="J20" s="63" t="s">
        <v>1913</v>
      </c>
    </row>
    <row r="21" spans="1:10" s="62" customFormat="1" ht="15.75">
      <c r="A21" s="66">
        <v>16</v>
      </c>
      <c r="B21" s="63" t="s">
        <v>1796</v>
      </c>
      <c r="C21" s="63" t="s">
        <v>1301</v>
      </c>
      <c r="D21" s="64">
        <v>1334</v>
      </c>
      <c r="E21" s="65"/>
      <c r="F21" s="63" t="s">
        <v>1537</v>
      </c>
      <c r="H21" s="63" t="s">
        <v>1913</v>
      </c>
      <c r="J21" s="63" t="s">
        <v>1913</v>
      </c>
    </row>
    <row r="22" spans="1:10" s="62" customFormat="1" ht="15.75">
      <c r="A22" s="66">
        <v>17</v>
      </c>
      <c r="B22" s="63" t="s">
        <v>1797</v>
      </c>
      <c r="C22" s="63" t="s">
        <v>1302</v>
      </c>
      <c r="D22" s="64">
        <v>1558</v>
      </c>
      <c r="E22" s="65"/>
      <c r="F22" s="63" t="s">
        <v>1786</v>
      </c>
      <c r="H22" s="62" t="s">
        <v>1912</v>
      </c>
      <c r="J22" s="62" t="s">
        <v>1954</v>
      </c>
    </row>
    <row r="23" spans="1:10" s="62" customFormat="1" ht="15.75">
      <c r="A23" s="66">
        <v>18</v>
      </c>
      <c r="B23" s="63" t="s">
        <v>1798</v>
      </c>
      <c r="C23" s="63" t="s">
        <v>1303</v>
      </c>
      <c r="D23" s="64">
        <v>1802</v>
      </c>
      <c r="E23" s="65"/>
      <c r="F23" s="63" t="s">
        <v>1786</v>
      </c>
      <c r="H23" s="62" t="s">
        <v>1912</v>
      </c>
      <c r="J23" s="62" t="s">
        <v>1954</v>
      </c>
    </row>
    <row r="24" spans="1:10" s="62" customFormat="1" ht="15.75">
      <c r="A24" s="66">
        <v>19</v>
      </c>
      <c r="B24" s="63" t="s">
        <v>1799</v>
      </c>
      <c r="C24" s="63" t="s">
        <v>1304</v>
      </c>
      <c r="D24" s="64">
        <v>4312</v>
      </c>
      <c r="E24" s="65"/>
      <c r="F24" s="63" t="s">
        <v>1537</v>
      </c>
      <c r="H24" s="63" t="s">
        <v>1913</v>
      </c>
      <c r="J24" s="63" t="s">
        <v>1913</v>
      </c>
    </row>
    <row r="25" spans="1:10" s="62" customFormat="1" ht="15.75">
      <c r="A25" s="66">
        <v>20</v>
      </c>
      <c r="B25" s="63" t="s">
        <v>1584</v>
      </c>
      <c r="C25" s="63" t="s">
        <v>1305</v>
      </c>
      <c r="D25" s="64">
        <v>1661</v>
      </c>
      <c r="E25" s="65"/>
      <c r="F25" s="63" t="s">
        <v>1537</v>
      </c>
      <c r="H25" s="63" t="s">
        <v>1913</v>
      </c>
      <c r="J25" s="63" t="s">
        <v>1913</v>
      </c>
    </row>
    <row r="26" spans="1:10" s="62" customFormat="1" ht="15.75">
      <c r="A26" s="66">
        <v>21</v>
      </c>
      <c r="B26" s="63" t="s">
        <v>1800</v>
      </c>
      <c r="C26" s="63" t="s">
        <v>1306</v>
      </c>
      <c r="D26" s="64">
        <v>3906</v>
      </c>
      <c r="E26" s="65"/>
      <c r="F26" s="63" t="s">
        <v>1786</v>
      </c>
      <c r="H26" s="63" t="s">
        <v>1913</v>
      </c>
      <c r="J26" s="63" t="s">
        <v>1913</v>
      </c>
    </row>
    <row r="27" spans="1:10" s="62" customFormat="1" ht="15.75">
      <c r="A27" s="66">
        <v>22</v>
      </c>
      <c r="B27" s="63" t="s">
        <v>1801</v>
      </c>
      <c r="C27" s="63" t="s">
        <v>1307</v>
      </c>
      <c r="D27" s="64">
        <v>2697</v>
      </c>
      <c r="E27" s="65"/>
      <c r="F27" s="63" t="s">
        <v>1537</v>
      </c>
      <c r="H27" s="63" t="s">
        <v>1913</v>
      </c>
      <c r="J27" s="63" t="s">
        <v>1913</v>
      </c>
    </row>
    <row r="28" spans="1:10" s="62" customFormat="1" ht="15.75">
      <c r="A28" s="66">
        <v>23</v>
      </c>
      <c r="B28" s="63" t="s">
        <v>1802</v>
      </c>
      <c r="C28" s="63" t="s">
        <v>1308</v>
      </c>
      <c r="D28" s="64">
        <v>3352</v>
      </c>
      <c r="E28" s="65"/>
      <c r="F28" s="63" t="s">
        <v>1537</v>
      </c>
      <c r="H28" s="63" t="s">
        <v>1913</v>
      </c>
      <c r="J28" s="63" t="s">
        <v>1913</v>
      </c>
    </row>
    <row r="29" spans="1:10" s="62" customFormat="1" ht="15.75">
      <c r="A29" s="66">
        <v>24</v>
      </c>
      <c r="B29" s="63" t="s">
        <v>1803</v>
      </c>
      <c r="C29" s="63" t="s">
        <v>1309</v>
      </c>
      <c r="D29" s="64">
        <v>2818</v>
      </c>
      <c r="E29" s="65"/>
      <c r="F29" s="63" t="s">
        <v>1537</v>
      </c>
      <c r="H29" s="63" t="s">
        <v>1913</v>
      </c>
      <c r="J29" s="63" t="s">
        <v>1913</v>
      </c>
    </row>
    <row r="30" spans="1:10" s="62" customFormat="1" ht="15.75">
      <c r="A30" s="66">
        <v>25</v>
      </c>
      <c r="B30" s="63" t="s">
        <v>1804</v>
      </c>
      <c r="C30" s="63" t="s">
        <v>1310</v>
      </c>
      <c r="D30" s="64">
        <v>2161</v>
      </c>
      <c r="E30" s="65"/>
      <c r="F30" s="63" t="s">
        <v>1523</v>
      </c>
      <c r="H30" s="62" t="s">
        <v>1912</v>
      </c>
      <c r="J30" s="62" t="s">
        <v>1954</v>
      </c>
    </row>
    <row r="31" spans="1:10" s="62" customFormat="1" ht="15.75">
      <c r="A31" s="66">
        <v>26</v>
      </c>
      <c r="B31" s="63" t="s">
        <v>1805</v>
      </c>
      <c r="C31" s="63" t="s">
        <v>1311</v>
      </c>
      <c r="D31" s="64">
        <v>1705</v>
      </c>
      <c r="E31" s="65"/>
      <c r="F31" s="63" t="s">
        <v>1523</v>
      </c>
      <c r="H31" s="62" t="s">
        <v>1912</v>
      </c>
      <c r="J31" s="62" t="s">
        <v>1954</v>
      </c>
    </row>
    <row r="32" spans="1:10" s="62" customFormat="1" ht="15.75">
      <c r="A32" s="66">
        <v>27</v>
      </c>
      <c r="B32" s="63" t="s">
        <v>1806</v>
      </c>
      <c r="C32" s="63" t="s">
        <v>1312</v>
      </c>
      <c r="D32" s="64">
        <v>1678</v>
      </c>
      <c r="E32" s="65"/>
      <c r="F32" s="63" t="s">
        <v>1786</v>
      </c>
      <c r="H32" s="62" t="s">
        <v>1912</v>
      </c>
      <c r="J32" s="62" t="s">
        <v>1954</v>
      </c>
    </row>
    <row r="33" spans="1:10" s="62" customFormat="1" ht="15.75">
      <c r="A33" s="66">
        <v>28</v>
      </c>
      <c r="B33" s="63" t="s">
        <v>554</v>
      </c>
      <c r="C33" s="63" t="s">
        <v>1313</v>
      </c>
      <c r="D33" s="64">
        <v>2307</v>
      </c>
      <c r="E33" s="65"/>
      <c r="F33" s="63" t="s">
        <v>1786</v>
      </c>
      <c r="H33" s="62" t="s">
        <v>1912</v>
      </c>
      <c r="J33" s="62" t="s">
        <v>1954</v>
      </c>
    </row>
    <row r="34" spans="1:10" s="62" customFormat="1" ht="15.75">
      <c r="A34" s="66">
        <v>29</v>
      </c>
      <c r="B34" s="63" t="s">
        <v>555</v>
      </c>
      <c r="C34" s="63" t="s">
        <v>1314</v>
      </c>
      <c r="D34" s="64">
        <v>1963</v>
      </c>
      <c r="E34" s="65"/>
      <c r="F34" s="63" t="s">
        <v>1786</v>
      </c>
      <c r="H34" s="62" t="s">
        <v>1912</v>
      </c>
      <c r="J34" s="62" t="s">
        <v>1954</v>
      </c>
    </row>
    <row r="35" spans="1:10" s="62" customFormat="1" ht="15.75">
      <c r="A35" s="66">
        <v>30</v>
      </c>
      <c r="B35" s="63" t="s">
        <v>556</v>
      </c>
      <c r="C35" s="63" t="s">
        <v>1315</v>
      </c>
      <c r="D35" s="64">
        <v>3277</v>
      </c>
      <c r="E35" s="65"/>
      <c r="F35" s="63" t="s">
        <v>1786</v>
      </c>
      <c r="H35" s="62" t="s">
        <v>1912</v>
      </c>
      <c r="J35" s="62" t="s">
        <v>1954</v>
      </c>
    </row>
    <row r="36" spans="1:10" s="62" customFormat="1" ht="15.75">
      <c r="A36" s="66">
        <v>31</v>
      </c>
      <c r="B36" s="63" t="s">
        <v>557</v>
      </c>
      <c r="C36" s="63" t="s">
        <v>1316</v>
      </c>
      <c r="D36" s="64">
        <v>2040</v>
      </c>
      <c r="E36" s="65"/>
      <c r="F36" s="63" t="s">
        <v>1786</v>
      </c>
      <c r="H36" s="62" t="s">
        <v>1912</v>
      </c>
      <c r="J36" s="62" t="s">
        <v>1954</v>
      </c>
    </row>
    <row r="37" spans="1:10" s="62" customFormat="1" ht="15.75">
      <c r="A37" s="66">
        <v>32</v>
      </c>
      <c r="B37" s="63" t="s">
        <v>558</v>
      </c>
      <c r="C37" s="63" t="s">
        <v>1317</v>
      </c>
      <c r="D37" s="64">
        <v>1503</v>
      </c>
      <c r="E37" s="65"/>
      <c r="F37" s="63" t="s">
        <v>1786</v>
      </c>
      <c r="H37" s="62" t="s">
        <v>1912</v>
      </c>
      <c r="J37" s="62" t="s">
        <v>1954</v>
      </c>
    </row>
    <row r="38" spans="1:10" s="62" customFormat="1" ht="15.75">
      <c r="A38" s="66">
        <v>33</v>
      </c>
      <c r="B38" s="63" t="s">
        <v>1807</v>
      </c>
      <c r="C38" s="63" t="s">
        <v>1318</v>
      </c>
      <c r="D38" s="64">
        <v>2196</v>
      </c>
      <c r="E38" s="65"/>
      <c r="F38" s="63" t="s">
        <v>1786</v>
      </c>
      <c r="H38" s="62" t="s">
        <v>1912</v>
      </c>
      <c r="J38" s="62" t="s">
        <v>1954</v>
      </c>
    </row>
    <row r="39" spans="1:10" s="62" customFormat="1" ht="15.75">
      <c r="A39" s="66">
        <v>34</v>
      </c>
      <c r="B39" s="62" t="s">
        <v>559</v>
      </c>
      <c r="C39" s="63" t="s">
        <v>1319</v>
      </c>
      <c r="D39" s="64">
        <v>1629</v>
      </c>
      <c r="E39" s="65"/>
      <c r="F39" s="63" t="s">
        <v>1786</v>
      </c>
      <c r="H39" s="62" t="s">
        <v>1912</v>
      </c>
      <c r="J39" s="62" t="s">
        <v>1954</v>
      </c>
    </row>
    <row r="40" spans="1:10" s="62" customFormat="1" ht="15.75">
      <c r="A40" s="66">
        <v>35</v>
      </c>
      <c r="B40" s="63" t="s">
        <v>0</v>
      </c>
      <c r="C40" s="63" t="s">
        <v>1320</v>
      </c>
      <c r="D40" s="64">
        <v>2772</v>
      </c>
      <c r="E40" s="65"/>
      <c r="F40" s="63" t="s">
        <v>1786</v>
      </c>
      <c r="H40" s="62" t="s">
        <v>1912</v>
      </c>
      <c r="J40" s="62" t="s">
        <v>1954</v>
      </c>
    </row>
    <row r="41" spans="1:10" s="62" customFormat="1" ht="15.75">
      <c r="A41" s="66">
        <v>36</v>
      </c>
      <c r="B41" s="63" t="s">
        <v>1</v>
      </c>
      <c r="C41" s="63" t="s">
        <v>1321</v>
      </c>
      <c r="D41" s="64">
        <v>3954</v>
      </c>
      <c r="E41" s="65"/>
      <c r="F41" s="63" t="s">
        <v>1537</v>
      </c>
      <c r="H41" s="63" t="s">
        <v>1913</v>
      </c>
      <c r="J41" s="63" t="s">
        <v>1913</v>
      </c>
    </row>
    <row r="42" spans="1:10" s="62" customFormat="1" ht="15.75">
      <c r="A42" s="66">
        <v>37</v>
      </c>
      <c r="B42" s="63" t="s">
        <v>2</v>
      </c>
      <c r="C42" s="63" t="s">
        <v>1322</v>
      </c>
      <c r="D42" s="64">
        <v>2077</v>
      </c>
      <c r="E42" s="65"/>
      <c r="F42" s="63" t="s">
        <v>1786</v>
      </c>
      <c r="H42" s="63" t="s">
        <v>1913</v>
      </c>
      <c r="J42" s="63" t="s">
        <v>1954</v>
      </c>
    </row>
    <row r="43" spans="1:10" s="62" customFormat="1" ht="15.75">
      <c r="A43" s="66">
        <v>38</v>
      </c>
      <c r="B43" s="63" t="s">
        <v>3</v>
      </c>
      <c r="C43" s="63" t="s">
        <v>1323</v>
      </c>
      <c r="D43" s="64">
        <v>2905</v>
      </c>
      <c r="E43" s="65"/>
      <c r="F43" s="63" t="s">
        <v>1786</v>
      </c>
      <c r="H43" s="63" t="s">
        <v>1913</v>
      </c>
      <c r="J43" s="63" t="s">
        <v>1913</v>
      </c>
    </row>
    <row r="44" spans="1:10" s="62" customFormat="1" ht="15.75">
      <c r="A44" s="66">
        <v>39</v>
      </c>
      <c r="B44" s="62" t="s">
        <v>560</v>
      </c>
      <c r="C44" s="63" t="s">
        <v>1324</v>
      </c>
      <c r="D44" s="64">
        <v>4079</v>
      </c>
      <c r="E44" s="65"/>
      <c r="F44" s="63" t="s">
        <v>1537</v>
      </c>
      <c r="H44" s="63" t="s">
        <v>1913</v>
      </c>
      <c r="J44" s="63" t="s">
        <v>1913</v>
      </c>
    </row>
    <row r="45" spans="1:10" s="62" customFormat="1" ht="17.25" customHeight="1">
      <c r="A45" s="66">
        <v>40</v>
      </c>
      <c r="B45" s="63" t="s">
        <v>4</v>
      </c>
      <c r="C45" s="63" t="s">
        <v>1325</v>
      </c>
      <c r="D45" s="64">
        <v>1656</v>
      </c>
      <c r="E45" s="65"/>
      <c r="F45" s="63" t="s">
        <v>1523</v>
      </c>
      <c r="H45" s="62" t="s">
        <v>1912</v>
      </c>
      <c r="J45" s="62" t="s">
        <v>1954</v>
      </c>
    </row>
    <row r="46" spans="1:10" s="62" customFormat="1" ht="15.75">
      <c r="A46" s="66">
        <v>41</v>
      </c>
      <c r="B46" s="63" t="s">
        <v>561</v>
      </c>
      <c r="C46" s="63" t="s">
        <v>1326</v>
      </c>
      <c r="D46" s="64">
        <v>2027</v>
      </c>
      <c r="E46" s="65"/>
      <c r="F46" s="63" t="s">
        <v>1786</v>
      </c>
      <c r="H46" s="62" t="s">
        <v>1912</v>
      </c>
      <c r="J46" s="62" t="s">
        <v>1954</v>
      </c>
    </row>
    <row r="47" spans="1:10" s="62" customFormat="1" ht="15.75">
      <c r="A47" s="66">
        <v>42</v>
      </c>
      <c r="B47" s="63" t="s">
        <v>5</v>
      </c>
      <c r="C47" s="63" t="s">
        <v>1327</v>
      </c>
      <c r="D47" s="64">
        <v>3825</v>
      </c>
      <c r="E47" s="65"/>
      <c r="F47" s="63" t="s">
        <v>1537</v>
      </c>
      <c r="H47" s="63" t="s">
        <v>1913</v>
      </c>
      <c r="J47" s="63" t="s">
        <v>1913</v>
      </c>
    </row>
    <row r="48" spans="1:10" s="62" customFormat="1" ht="15.75">
      <c r="A48" s="66">
        <v>43</v>
      </c>
      <c r="B48" s="63" t="s">
        <v>6</v>
      </c>
      <c r="C48" s="63" t="s">
        <v>1328</v>
      </c>
      <c r="D48" s="64">
        <v>3010</v>
      </c>
      <c r="E48" s="65"/>
      <c r="F48" s="63" t="s">
        <v>1537</v>
      </c>
      <c r="H48" s="63" t="s">
        <v>1913</v>
      </c>
      <c r="J48" s="63" t="s">
        <v>1913</v>
      </c>
    </row>
    <row r="49" spans="1:10" s="62" customFormat="1" ht="15.75">
      <c r="A49" s="66">
        <v>44</v>
      </c>
      <c r="B49" s="63" t="s">
        <v>562</v>
      </c>
      <c r="C49" s="63" t="s">
        <v>1329</v>
      </c>
      <c r="D49" s="64">
        <v>1816</v>
      </c>
      <c r="E49" s="65"/>
      <c r="F49" s="63" t="s">
        <v>1786</v>
      </c>
      <c r="H49" s="62" t="s">
        <v>1912</v>
      </c>
      <c r="J49" s="62" t="s">
        <v>1954</v>
      </c>
    </row>
    <row r="50" spans="1:10" s="62" customFormat="1" ht="15.75">
      <c r="A50" s="66">
        <v>45</v>
      </c>
      <c r="B50" s="63" t="s">
        <v>7</v>
      </c>
      <c r="C50" s="63" t="s">
        <v>1330</v>
      </c>
      <c r="D50" s="64">
        <v>3417</v>
      </c>
      <c r="E50" s="65"/>
      <c r="F50" s="63" t="s">
        <v>1537</v>
      </c>
      <c r="H50" s="63" t="s">
        <v>1913</v>
      </c>
      <c r="J50" s="63" t="s">
        <v>1913</v>
      </c>
    </row>
    <row r="51" spans="1:10" s="62" customFormat="1" ht="15.75">
      <c r="A51" s="66">
        <v>46</v>
      </c>
      <c r="B51" s="63" t="s">
        <v>8</v>
      </c>
      <c r="C51" s="63" t="s">
        <v>1331</v>
      </c>
      <c r="D51" s="64">
        <v>2347</v>
      </c>
      <c r="E51" s="65"/>
      <c r="F51" s="63" t="s">
        <v>1786</v>
      </c>
      <c r="H51" s="62" t="s">
        <v>1912</v>
      </c>
      <c r="J51" s="62" t="s">
        <v>1954</v>
      </c>
    </row>
    <row r="52" spans="1:10" s="62" customFormat="1" ht="15.75">
      <c r="A52" s="66">
        <v>47</v>
      </c>
      <c r="B52" s="63" t="s">
        <v>9</v>
      </c>
      <c r="C52" s="63" t="s">
        <v>1332</v>
      </c>
      <c r="D52" s="64">
        <v>2092</v>
      </c>
      <c r="E52" s="65"/>
      <c r="F52" s="63" t="s">
        <v>1786</v>
      </c>
      <c r="H52" s="62" t="s">
        <v>1912</v>
      </c>
      <c r="J52" s="62" t="s">
        <v>1954</v>
      </c>
    </row>
    <row r="53" spans="1:10" s="62" customFormat="1" ht="15.75">
      <c r="A53" s="66">
        <v>48</v>
      </c>
      <c r="B53" s="63" t="s">
        <v>10</v>
      </c>
      <c r="C53" s="63" t="s">
        <v>1333</v>
      </c>
      <c r="D53" s="64">
        <v>2154</v>
      </c>
      <c r="E53" s="65"/>
      <c r="F53" s="63" t="s">
        <v>1537</v>
      </c>
      <c r="H53" s="63" t="s">
        <v>1913</v>
      </c>
      <c r="J53" s="63" t="s">
        <v>1913</v>
      </c>
    </row>
    <row r="54" spans="1:10" s="62" customFormat="1" ht="15.75">
      <c r="A54" s="66">
        <v>49</v>
      </c>
      <c r="B54" s="63" t="s">
        <v>563</v>
      </c>
      <c r="C54" s="63" t="s">
        <v>1334</v>
      </c>
      <c r="D54" s="64">
        <v>2218</v>
      </c>
      <c r="E54" s="65"/>
      <c r="F54" s="63" t="s">
        <v>1786</v>
      </c>
      <c r="H54" s="62" t="s">
        <v>1912</v>
      </c>
      <c r="J54" s="62" t="s">
        <v>1954</v>
      </c>
    </row>
    <row r="55" spans="1:10" s="62" customFormat="1" ht="15.75">
      <c r="A55" s="66">
        <v>50</v>
      </c>
      <c r="B55" s="63" t="s">
        <v>13</v>
      </c>
      <c r="C55" s="63" t="s">
        <v>1335</v>
      </c>
      <c r="D55" s="64">
        <v>2500</v>
      </c>
      <c r="E55" s="65"/>
      <c r="F55" s="63" t="s">
        <v>1523</v>
      </c>
      <c r="H55" s="62" t="s">
        <v>1912</v>
      </c>
      <c r="J55" s="62" t="s">
        <v>1954</v>
      </c>
    </row>
    <row r="56" spans="1:10" s="62" customFormat="1" ht="15.75">
      <c r="A56" s="66">
        <v>51</v>
      </c>
      <c r="B56" s="63" t="s">
        <v>15</v>
      </c>
      <c r="C56" s="63" t="s">
        <v>1336</v>
      </c>
      <c r="D56" s="64">
        <v>2318</v>
      </c>
      <c r="E56" s="65"/>
      <c r="F56" s="63" t="s">
        <v>1786</v>
      </c>
      <c r="H56" s="63" t="s">
        <v>1913</v>
      </c>
      <c r="J56" s="63" t="s">
        <v>1913</v>
      </c>
    </row>
    <row r="57" spans="1:10" s="62" customFormat="1" ht="15.75">
      <c r="A57" s="66">
        <v>52</v>
      </c>
      <c r="B57" s="63" t="s">
        <v>17</v>
      </c>
      <c r="C57" s="63" t="s">
        <v>1337</v>
      </c>
      <c r="D57" s="64">
        <v>3353</v>
      </c>
      <c r="E57" s="65"/>
      <c r="F57" s="63" t="s">
        <v>1786</v>
      </c>
      <c r="H57" s="62" t="s">
        <v>1912</v>
      </c>
      <c r="J57" s="62" t="s">
        <v>1954</v>
      </c>
    </row>
    <row r="58" spans="1:10" s="62" customFormat="1" ht="15.75">
      <c r="A58" s="66">
        <v>53</v>
      </c>
      <c r="B58" s="63" t="s">
        <v>19</v>
      </c>
      <c r="C58" s="63" t="s">
        <v>1338</v>
      </c>
      <c r="D58" s="64">
        <v>2097</v>
      </c>
      <c r="E58" s="65"/>
      <c r="F58" s="63" t="s">
        <v>1537</v>
      </c>
      <c r="H58" s="63" t="s">
        <v>1913</v>
      </c>
      <c r="J58" s="63" t="s">
        <v>1913</v>
      </c>
    </row>
    <row r="59" spans="1:10" s="62" customFormat="1" ht="15.75">
      <c r="A59" s="66">
        <v>54</v>
      </c>
      <c r="B59" s="63" t="s">
        <v>21</v>
      </c>
      <c r="C59" s="63" t="s">
        <v>1339</v>
      </c>
      <c r="D59" s="64">
        <v>1754</v>
      </c>
      <c r="E59" s="65"/>
      <c r="F59" s="63" t="s">
        <v>1523</v>
      </c>
      <c r="H59" s="62" t="s">
        <v>1912</v>
      </c>
      <c r="J59" s="62" t="s">
        <v>1954</v>
      </c>
    </row>
    <row r="60" spans="1:10" s="62" customFormat="1" ht="15.75">
      <c r="A60" s="66">
        <v>55</v>
      </c>
      <c r="B60" s="63" t="s">
        <v>23</v>
      </c>
      <c r="C60" s="63" t="s">
        <v>1340</v>
      </c>
      <c r="D60" s="64">
        <v>1887</v>
      </c>
      <c r="E60" s="65"/>
      <c r="F60" s="63" t="s">
        <v>1537</v>
      </c>
      <c r="H60" s="63" t="s">
        <v>1913</v>
      </c>
      <c r="J60" s="63" t="s">
        <v>1913</v>
      </c>
    </row>
    <row r="61" spans="1:10" s="62" customFormat="1" ht="15.75">
      <c r="A61" s="66">
        <v>56</v>
      </c>
      <c r="B61" s="63" t="s">
        <v>26</v>
      </c>
      <c r="C61" s="63" t="s">
        <v>1341</v>
      </c>
      <c r="D61" s="64">
        <v>1862</v>
      </c>
      <c r="E61" s="65"/>
      <c r="F61" s="63" t="s">
        <v>1537</v>
      </c>
      <c r="H61" s="63" t="s">
        <v>1913</v>
      </c>
      <c r="J61" s="63" t="s">
        <v>1913</v>
      </c>
    </row>
    <row r="62" spans="1:10" s="62" customFormat="1" ht="15.75">
      <c r="A62" s="66">
        <v>57</v>
      </c>
      <c r="B62" s="63" t="s">
        <v>28</v>
      </c>
      <c r="C62" s="63" t="s">
        <v>1342</v>
      </c>
      <c r="D62" s="64">
        <v>2390</v>
      </c>
      <c r="E62" s="65"/>
      <c r="F62" s="63" t="s">
        <v>1537</v>
      </c>
      <c r="H62" s="63" t="s">
        <v>1913</v>
      </c>
      <c r="J62" s="63" t="s">
        <v>1913</v>
      </c>
    </row>
    <row r="63" spans="1:10" s="62" customFormat="1" ht="15.75">
      <c r="A63" s="66">
        <v>58</v>
      </c>
      <c r="B63" s="63" t="s">
        <v>1839</v>
      </c>
      <c r="C63" s="63" t="s">
        <v>1343</v>
      </c>
      <c r="D63" s="64">
        <v>1830</v>
      </c>
      <c r="E63" s="65"/>
      <c r="F63" s="63" t="s">
        <v>1523</v>
      </c>
      <c r="H63" s="62" t="s">
        <v>1912</v>
      </c>
      <c r="J63" s="62" t="s">
        <v>1954</v>
      </c>
    </row>
    <row r="64" s="62" customFormat="1" ht="15.75"/>
    <row r="65" spans="1:6" s="62" customFormat="1" ht="15.75">
      <c r="A65" s="63"/>
      <c r="B65" s="62" t="s">
        <v>1901</v>
      </c>
      <c r="D65" s="64">
        <f>D63+D59+D57+D55+D54+D52+D51+D49+D46+D45+D42+D40+D39+D38+D37+D36+D35+D34+D33+D32+D31+D30+D23+D22+D18+D17+D16+D15+D14+D13+D12+D8+D7+D6</f>
        <v>72683</v>
      </c>
      <c r="E65" s="65"/>
      <c r="F65" s="48"/>
    </row>
    <row r="66" spans="1:6" s="62" customFormat="1" ht="15.75">
      <c r="A66" s="63"/>
      <c r="B66" s="62" t="s">
        <v>1537</v>
      </c>
      <c r="D66" s="64">
        <f>D62+D61+D60+D58+D53+D50+D48+D47+D44+D41+D29+D28+D27+D25+D24+D21+D20+D19+D11+D10+D9+D26+D43+D56</f>
        <v>69895</v>
      </c>
      <c r="E66" s="65"/>
      <c r="F66" s="48"/>
    </row>
    <row r="67" spans="1:6" s="62" customFormat="1" ht="15.75">
      <c r="A67" s="63"/>
      <c r="D67" s="64"/>
      <c r="E67" s="65"/>
      <c r="F67" s="48"/>
    </row>
    <row r="68" spans="1:4" ht="15.75">
      <c r="A68" s="62"/>
      <c r="B68" s="62"/>
      <c r="C68" s="62"/>
      <c r="D68" s="62"/>
    </row>
    <row r="69" spans="1:4" ht="15.75">
      <c r="A69" s="63"/>
      <c r="B69" s="62"/>
      <c r="C69" s="62"/>
      <c r="D69" s="62"/>
    </row>
    <row r="70" spans="1:4" ht="15.75">
      <c r="A70" s="63"/>
      <c r="B70" s="62"/>
      <c r="C70" s="62"/>
      <c r="D70" s="6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H3" sqref="H3"/>
    </sheetView>
  </sheetViews>
  <sheetFormatPr defaultColWidth="8.796875" defaultRowHeight="15"/>
  <cols>
    <col min="1" max="1" width="3.09765625" style="40" customWidth="1"/>
    <col min="2" max="2" width="28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2.19921875" style="40" customWidth="1"/>
    <col min="7" max="16384" width="8.796875" style="40" customWidth="1"/>
  </cols>
  <sheetData>
    <row r="1" spans="1:5" s="68" customFormat="1" ht="15.75">
      <c r="A1" s="67" t="s">
        <v>1755</v>
      </c>
      <c r="D1" s="53"/>
      <c r="E1" s="51"/>
    </row>
    <row r="2" spans="2:10" s="68" customFormat="1" ht="15.75">
      <c r="B2" s="51" t="s">
        <v>1820</v>
      </c>
      <c r="C2" s="51" t="s">
        <v>1819</v>
      </c>
      <c r="D2" s="51" t="s">
        <v>1818</v>
      </c>
      <c r="E2" s="54"/>
      <c r="F2" s="52" t="s">
        <v>1434</v>
      </c>
      <c r="H2" s="68" t="s">
        <v>1829</v>
      </c>
      <c r="J2" s="68" t="s">
        <v>1935</v>
      </c>
    </row>
    <row r="3" spans="2:35" s="68" customFormat="1" ht="15.75">
      <c r="B3" s="51"/>
      <c r="C3" s="51"/>
      <c r="D3" s="54">
        <v>2020</v>
      </c>
      <c r="E3" s="51"/>
      <c r="F3" s="51" t="s">
        <v>616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</row>
    <row r="4" spans="4:8" s="62" customFormat="1" ht="15.75">
      <c r="D4" s="64">
        <f>SUM(D6:D45)</f>
        <v>56151</v>
      </c>
      <c r="E4" s="65"/>
      <c r="H4" s="68"/>
    </row>
    <row r="5" spans="4:8" s="62" customFormat="1" ht="15.75">
      <c r="D5" s="64"/>
      <c r="E5" s="65"/>
      <c r="H5" s="68"/>
    </row>
    <row r="6" spans="1:10" s="62" customFormat="1" ht="15.75">
      <c r="A6" s="63">
        <v>1</v>
      </c>
      <c r="B6" s="63" t="s">
        <v>1756</v>
      </c>
      <c r="C6" s="63" t="s">
        <v>1133</v>
      </c>
      <c r="D6" s="64">
        <v>1088</v>
      </c>
      <c r="E6" s="65"/>
      <c r="F6" s="63" t="s">
        <v>1524</v>
      </c>
      <c r="H6" s="63" t="s">
        <v>1914</v>
      </c>
      <c r="J6" s="63" t="s">
        <v>1914</v>
      </c>
    </row>
    <row r="7" spans="1:10" s="62" customFormat="1" ht="15.75">
      <c r="A7" s="63">
        <v>2</v>
      </c>
      <c r="B7" s="63" t="s">
        <v>1757</v>
      </c>
      <c r="C7" s="63" t="s">
        <v>1134</v>
      </c>
      <c r="D7" s="64">
        <v>1839</v>
      </c>
      <c r="E7" s="65"/>
      <c r="F7" s="63" t="s">
        <v>1524</v>
      </c>
      <c r="H7" s="63" t="s">
        <v>1914</v>
      </c>
      <c r="J7" s="63" t="s">
        <v>1914</v>
      </c>
    </row>
    <row r="8" spans="1:10" s="62" customFormat="1" ht="15.75">
      <c r="A8" s="63">
        <v>3</v>
      </c>
      <c r="B8" s="63" t="s">
        <v>153</v>
      </c>
      <c r="C8" s="63" t="s">
        <v>1135</v>
      </c>
      <c r="D8" s="64">
        <v>1522</v>
      </c>
      <c r="E8" s="65"/>
      <c r="F8" s="63" t="s">
        <v>1524</v>
      </c>
      <c r="H8" s="63" t="s">
        <v>1914</v>
      </c>
      <c r="J8" s="63" t="s">
        <v>1914</v>
      </c>
    </row>
    <row r="9" spans="1:10" s="62" customFormat="1" ht="15.75">
      <c r="A9" s="63">
        <v>4</v>
      </c>
      <c r="B9" s="63" t="s">
        <v>154</v>
      </c>
      <c r="C9" s="63" t="s">
        <v>1136</v>
      </c>
      <c r="D9" s="64">
        <v>895</v>
      </c>
      <c r="E9" s="65"/>
      <c r="F9" s="63" t="s">
        <v>1524</v>
      </c>
      <c r="H9" s="63" t="s">
        <v>1914</v>
      </c>
      <c r="J9" s="63" t="s">
        <v>1914</v>
      </c>
    </row>
    <row r="10" spans="1:10" s="62" customFormat="1" ht="15.75">
      <c r="A10" s="63">
        <v>5</v>
      </c>
      <c r="B10" s="63" t="s">
        <v>155</v>
      </c>
      <c r="C10" s="63" t="s">
        <v>1137</v>
      </c>
      <c r="D10" s="64">
        <v>824</v>
      </c>
      <c r="E10" s="65"/>
      <c r="F10" s="63" t="s">
        <v>1524</v>
      </c>
      <c r="H10" s="63" t="s">
        <v>1914</v>
      </c>
      <c r="J10" s="63" t="s">
        <v>1914</v>
      </c>
    </row>
    <row r="11" spans="1:10" s="62" customFormat="1" ht="15.75">
      <c r="A11" s="63">
        <v>6</v>
      </c>
      <c r="B11" s="63" t="s">
        <v>1449</v>
      </c>
      <c r="C11" s="63" t="s">
        <v>1138</v>
      </c>
      <c r="D11" s="64">
        <v>936</v>
      </c>
      <c r="E11" s="65"/>
      <c r="F11" s="63" t="s">
        <v>1524</v>
      </c>
      <c r="H11" s="63" t="s">
        <v>1914</v>
      </c>
      <c r="J11" s="63" t="s">
        <v>1914</v>
      </c>
    </row>
    <row r="12" spans="1:10" s="62" customFormat="1" ht="15.75">
      <c r="A12" s="69">
        <v>7</v>
      </c>
      <c r="B12" s="63" t="s">
        <v>156</v>
      </c>
      <c r="C12" s="63" t="s">
        <v>1139</v>
      </c>
      <c r="D12" s="64">
        <v>1358</v>
      </c>
      <c r="E12" s="65"/>
      <c r="F12" s="63" t="s">
        <v>1524</v>
      </c>
      <c r="H12" s="63" t="s">
        <v>1914</v>
      </c>
      <c r="J12" s="63" t="s">
        <v>1914</v>
      </c>
    </row>
    <row r="13" spans="1:10" s="62" customFormat="1" ht="15.75">
      <c r="A13" s="69">
        <v>8</v>
      </c>
      <c r="B13" s="63" t="s">
        <v>157</v>
      </c>
      <c r="C13" s="63" t="s">
        <v>1140</v>
      </c>
      <c r="D13" s="64">
        <v>1478</v>
      </c>
      <c r="E13" s="65"/>
      <c r="F13" s="63" t="s">
        <v>1524</v>
      </c>
      <c r="H13" s="63" t="s">
        <v>1914</v>
      </c>
      <c r="J13" s="63" t="s">
        <v>1914</v>
      </c>
    </row>
    <row r="14" spans="1:10" s="62" customFormat="1" ht="15.75">
      <c r="A14" s="63">
        <v>9</v>
      </c>
      <c r="B14" s="63" t="s">
        <v>1450</v>
      </c>
      <c r="C14" s="63" t="s">
        <v>1141</v>
      </c>
      <c r="D14" s="64">
        <v>2084</v>
      </c>
      <c r="E14" s="65"/>
      <c r="F14" s="63" t="s">
        <v>1524</v>
      </c>
      <c r="H14" s="63" t="s">
        <v>1914</v>
      </c>
      <c r="J14" s="63" t="s">
        <v>1914</v>
      </c>
    </row>
    <row r="15" spans="1:10" s="62" customFormat="1" ht="15.75">
      <c r="A15" s="63">
        <v>10</v>
      </c>
      <c r="B15" s="63" t="s">
        <v>1451</v>
      </c>
      <c r="C15" s="63" t="s">
        <v>1142</v>
      </c>
      <c r="D15" s="64">
        <v>1776</v>
      </c>
      <c r="E15" s="65"/>
      <c r="F15" s="63" t="s">
        <v>1524</v>
      </c>
      <c r="H15" s="63" t="s">
        <v>1914</v>
      </c>
      <c r="J15" s="63" t="s">
        <v>1914</v>
      </c>
    </row>
    <row r="16" spans="1:10" s="62" customFormat="1" ht="15.75">
      <c r="A16" s="63">
        <v>11</v>
      </c>
      <c r="B16" s="63" t="s">
        <v>1758</v>
      </c>
      <c r="C16" s="63" t="s">
        <v>1143</v>
      </c>
      <c r="D16" s="64">
        <v>1413</v>
      </c>
      <c r="E16" s="65"/>
      <c r="F16" s="63" t="s">
        <v>1524</v>
      </c>
      <c r="H16" s="63" t="s">
        <v>1914</v>
      </c>
      <c r="J16" s="63" t="s">
        <v>1914</v>
      </c>
    </row>
    <row r="17" spans="1:10" s="62" customFormat="1" ht="15.75">
      <c r="A17" s="63">
        <v>12</v>
      </c>
      <c r="B17" s="63" t="s">
        <v>1759</v>
      </c>
      <c r="C17" s="63" t="s">
        <v>1144</v>
      </c>
      <c r="D17" s="64">
        <v>1677</v>
      </c>
      <c r="E17" s="65"/>
      <c r="F17" s="63" t="s">
        <v>1524</v>
      </c>
      <c r="H17" s="63" t="s">
        <v>1914</v>
      </c>
      <c r="J17" s="63" t="s">
        <v>1914</v>
      </c>
    </row>
    <row r="18" spans="1:10" s="62" customFormat="1" ht="15.75">
      <c r="A18" s="63">
        <v>13</v>
      </c>
      <c r="B18" s="63" t="s">
        <v>1760</v>
      </c>
      <c r="C18" s="63" t="s">
        <v>1145</v>
      </c>
      <c r="D18" s="64">
        <v>1068</v>
      </c>
      <c r="E18" s="65"/>
      <c r="F18" s="63" t="s">
        <v>1524</v>
      </c>
      <c r="H18" s="63" t="s">
        <v>1914</v>
      </c>
      <c r="J18" s="63" t="s">
        <v>1914</v>
      </c>
    </row>
    <row r="19" spans="1:10" s="62" customFormat="1" ht="15.75">
      <c r="A19" s="63">
        <v>14</v>
      </c>
      <c r="B19" s="63" t="s">
        <v>1761</v>
      </c>
      <c r="C19" s="63" t="s">
        <v>1146</v>
      </c>
      <c r="D19" s="64">
        <v>1551</v>
      </c>
      <c r="E19" s="65"/>
      <c r="F19" s="63" t="s">
        <v>1524</v>
      </c>
      <c r="H19" s="63" t="s">
        <v>1914</v>
      </c>
      <c r="J19" s="63" t="s">
        <v>1914</v>
      </c>
    </row>
    <row r="20" spans="1:10" s="62" customFormat="1" ht="15.75">
      <c r="A20" s="63">
        <v>15</v>
      </c>
      <c r="B20" s="63" t="s">
        <v>1762</v>
      </c>
      <c r="C20" s="63" t="s">
        <v>1147</v>
      </c>
      <c r="D20" s="64">
        <v>1613</v>
      </c>
      <c r="E20" s="65"/>
      <c r="F20" s="63" t="s">
        <v>1524</v>
      </c>
      <c r="H20" s="63" t="s">
        <v>1914</v>
      </c>
      <c r="J20" s="63" t="s">
        <v>1914</v>
      </c>
    </row>
    <row r="21" spans="1:10" s="62" customFormat="1" ht="15.75">
      <c r="A21" s="63">
        <v>16</v>
      </c>
      <c r="B21" s="63" t="s">
        <v>1763</v>
      </c>
      <c r="C21" s="63" t="s">
        <v>1148</v>
      </c>
      <c r="D21" s="64">
        <v>1985</v>
      </c>
      <c r="E21" s="65"/>
      <c r="F21" s="63" t="s">
        <v>1524</v>
      </c>
      <c r="H21" s="63" t="s">
        <v>1914</v>
      </c>
      <c r="J21" s="63" t="s">
        <v>1914</v>
      </c>
    </row>
    <row r="22" spans="1:10" s="62" customFormat="1" ht="15.75">
      <c r="A22" s="63">
        <v>17</v>
      </c>
      <c r="B22" s="63" t="s">
        <v>1764</v>
      </c>
      <c r="C22" s="63" t="s">
        <v>1149</v>
      </c>
      <c r="D22" s="64">
        <v>1660</v>
      </c>
      <c r="E22" s="65"/>
      <c r="F22" s="63" t="s">
        <v>1524</v>
      </c>
      <c r="H22" s="63" t="s">
        <v>1914</v>
      </c>
      <c r="J22" s="63" t="s">
        <v>1914</v>
      </c>
    </row>
    <row r="23" spans="1:10" s="62" customFormat="1" ht="15.75">
      <c r="A23" s="63">
        <v>18</v>
      </c>
      <c r="B23" s="63" t="s">
        <v>1765</v>
      </c>
      <c r="C23" s="63" t="s">
        <v>1150</v>
      </c>
      <c r="D23" s="64">
        <v>1222</v>
      </c>
      <c r="E23" s="65"/>
      <c r="F23" s="63" t="s">
        <v>1524</v>
      </c>
      <c r="H23" s="63" t="s">
        <v>1914</v>
      </c>
      <c r="J23" s="63" t="s">
        <v>1914</v>
      </c>
    </row>
    <row r="24" spans="1:10" s="62" customFormat="1" ht="15.75">
      <c r="A24" s="69">
        <v>19</v>
      </c>
      <c r="B24" s="63" t="s">
        <v>1452</v>
      </c>
      <c r="C24" s="63" t="s">
        <v>1151</v>
      </c>
      <c r="D24" s="64">
        <v>767</v>
      </c>
      <c r="E24" s="65"/>
      <c r="F24" s="63" t="s">
        <v>1524</v>
      </c>
      <c r="H24" s="63" t="s">
        <v>1914</v>
      </c>
      <c r="J24" s="63" t="s">
        <v>1914</v>
      </c>
    </row>
    <row r="25" spans="1:10" s="62" customFormat="1" ht="15.75">
      <c r="A25" s="63">
        <v>20</v>
      </c>
      <c r="B25" s="63" t="s">
        <v>1453</v>
      </c>
      <c r="C25" s="63" t="s">
        <v>1152</v>
      </c>
      <c r="D25" s="64">
        <v>973</v>
      </c>
      <c r="E25" s="65"/>
      <c r="F25" s="63" t="s">
        <v>1524</v>
      </c>
      <c r="H25" s="63" t="s">
        <v>1914</v>
      </c>
      <c r="J25" s="63" t="s">
        <v>1914</v>
      </c>
    </row>
    <row r="26" spans="1:10" s="62" customFormat="1" ht="15.75">
      <c r="A26" s="63">
        <v>21</v>
      </c>
      <c r="B26" s="63" t="s">
        <v>1767</v>
      </c>
      <c r="C26" s="63" t="s">
        <v>1153</v>
      </c>
      <c r="D26" s="64">
        <v>1466</v>
      </c>
      <c r="E26" s="65"/>
      <c r="F26" s="63" t="s">
        <v>1524</v>
      </c>
      <c r="H26" s="63" t="s">
        <v>1914</v>
      </c>
      <c r="J26" s="63" t="s">
        <v>1914</v>
      </c>
    </row>
    <row r="27" spans="1:10" s="62" customFormat="1" ht="15.75">
      <c r="A27" s="63">
        <v>22</v>
      </c>
      <c r="B27" s="63" t="s">
        <v>1454</v>
      </c>
      <c r="C27" s="63" t="s">
        <v>1154</v>
      </c>
      <c r="D27" s="64">
        <v>1653</v>
      </c>
      <c r="E27" s="65"/>
      <c r="F27" s="63" t="s">
        <v>1524</v>
      </c>
      <c r="H27" s="63" t="s">
        <v>1914</v>
      </c>
      <c r="J27" s="63" t="s">
        <v>1914</v>
      </c>
    </row>
    <row r="28" spans="1:10" s="62" customFormat="1" ht="15.75">
      <c r="A28" s="63">
        <v>23</v>
      </c>
      <c r="B28" s="63" t="s">
        <v>1768</v>
      </c>
      <c r="C28" s="63" t="s">
        <v>1155</v>
      </c>
      <c r="D28" s="64">
        <v>1067</v>
      </c>
      <c r="E28" s="65"/>
      <c r="F28" s="63" t="s">
        <v>1524</v>
      </c>
      <c r="H28" s="63" t="s">
        <v>1914</v>
      </c>
      <c r="J28" s="63" t="s">
        <v>1914</v>
      </c>
    </row>
    <row r="29" spans="1:10" s="62" customFormat="1" ht="15.75">
      <c r="A29" s="63">
        <v>24</v>
      </c>
      <c r="B29" s="63" t="s">
        <v>1769</v>
      </c>
      <c r="C29" s="63" t="s">
        <v>1156</v>
      </c>
      <c r="D29" s="64">
        <v>1193</v>
      </c>
      <c r="E29" s="65"/>
      <c r="F29" s="63" t="s">
        <v>1524</v>
      </c>
      <c r="H29" s="63" t="s">
        <v>1914</v>
      </c>
      <c r="J29" s="63" t="s">
        <v>1914</v>
      </c>
    </row>
    <row r="30" spans="1:10" s="62" customFormat="1" ht="15.75">
      <c r="A30" s="63">
        <v>25</v>
      </c>
      <c r="B30" s="63" t="s">
        <v>1770</v>
      </c>
      <c r="C30" s="63" t="s">
        <v>1157</v>
      </c>
      <c r="D30" s="64">
        <v>1666</v>
      </c>
      <c r="E30" s="65"/>
      <c r="F30" s="63" t="s">
        <v>1524</v>
      </c>
      <c r="H30" s="63" t="s">
        <v>1914</v>
      </c>
      <c r="J30" s="63" t="s">
        <v>1914</v>
      </c>
    </row>
    <row r="31" spans="1:10" s="62" customFormat="1" ht="15.75">
      <c r="A31" s="69">
        <v>26</v>
      </c>
      <c r="B31" s="63" t="s">
        <v>1771</v>
      </c>
      <c r="C31" s="63" t="s">
        <v>1158</v>
      </c>
      <c r="D31" s="64">
        <v>1168</v>
      </c>
      <c r="E31" s="65"/>
      <c r="F31" s="63" t="s">
        <v>1524</v>
      </c>
      <c r="H31" s="63" t="s">
        <v>1914</v>
      </c>
      <c r="J31" s="63" t="s">
        <v>1914</v>
      </c>
    </row>
    <row r="32" spans="1:10" s="62" customFormat="1" ht="15.75">
      <c r="A32" s="63">
        <v>27</v>
      </c>
      <c r="B32" s="63" t="s">
        <v>1772</v>
      </c>
      <c r="C32" s="63" t="s">
        <v>1159</v>
      </c>
      <c r="D32" s="64">
        <v>1186</v>
      </c>
      <c r="E32" s="65"/>
      <c r="F32" s="63" t="s">
        <v>1524</v>
      </c>
      <c r="H32" s="63" t="s">
        <v>1914</v>
      </c>
      <c r="J32" s="63" t="s">
        <v>1914</v>
      </c>
    </row>
    <row r="33" spans="1:10" s="62" customFormat="1" ht="15.75">
      <c r="A33" s="63">
        <v>28</v>
      </c>
      <c r="B33" s="63" t="s">
        <v>1447</v>
      </c>
      <c r="C33" s="63" t="s">
        <v>1160</v>
      </c>
      <c r="D33" s="64">
        <v>1255</v>
      </c>
      <c r="E33" s="65"/>
      <c r="F33" s="63" t="s">
        <v>1524</v>
      </c>
      <c r="H33" s="63" t="s">
        <v>1914</v>
      </c>
      <c r="J33" s="63" t="s">
        <v>1914</v>
      </c>
    </row>
    <row r="34" spans="1:10" s="62" customFormat="1" ht="15.75">
      <c r="A34" s="63">
        <v>29</v>
      </c>
      <c r="B34" s="63" t="s">
        <v>158</v>
      </c>
      <c r="C34" s="63" t="s">
        <v>1161</v>
      </c>
      <c r="D34" s="64">
        <v>1935</v>
      </c>
      <c r="E34" s="65"/>
      <c r="F34" s="63" t="s">
        <v>1524</v>
      </c>
      <c r="H34" s="63" t="s">
        <v>1914</v>
      </c>
      <c r="J34" s="63" t="s">
        <v>1914</v>
      </c>
    </row>
    <row r="35" spans="1:10" s="62" customFormat="1" ht="15.75">
      <c r="A35" s="63">
        <v>30</v>
      </c>
      <c r="B35" s="63" t="s">
        <v>1774</v>
      </c>
      <c r="C35" s="63" t="s">
        <v>1162</v>
      </c>
      <c r="D35" s="64">
        <v>1419</v>
      </c>
      <c r="E35" s="65"/>
      <c r="F35" s="63" t="s">
        <v>1524</v>
      </c>
      <c r="H35" s="63" t="s">
        <v>1914</v>
      </c>
      <c r="J35" s="63" t="s">
        <v>1914</v>
      </c>
    </row>
    <row r="36" spans="1:10" s="62" customFormat="1" ht="15.75">
      <c r="A36" s="63">
        <v>31</v>
      </c>
      <c r="B36" s="63" t="s">
        <v>1775</v>
      </c>
      <c r="C36" s="63" t="s">
        <v>1163</v>
      </c>
      <c r="D36" s="64">
        <v>1812</v>
      </c>
      <c r="E36" s="65"/>
      <c r="F36" s="63" t="s">
        <v>1524</v>
      </c>
      <c r="H36" s="63" t="s">
        <v>1914</v>
      </c>
      <c r="J36" s="63" t="s">
        <v>1914</v>
      </c>
    </row>
    <row r="37" spans="1:10" s="62" customFormat="1" ht="15.75">
      <c r="A37" s="63">
        <v>32</v>
      </c>
      <c r="B37" s="63" t="s">
        <v>1776</v>
      </c>
      <c r="C37" s="63" t="s">
        <v>1164</v>
      </c>
      <c r="D37" s="64">
        <v>1578</v>
      </c>
      <c r="E37" s="65"/>
      <c r="F37" s="63" t="s">
        <v>1524</v>
      </c>
      <c r="H37" s="63" t="s">
        <v>1914</v>
      </c>
      <c r="J37" s="63" t="s">
        <v>1914</v>
      </c>
    </row>
    <row r="38" spans="1:10" s="62" customFormat="1" ht="15.75">
      <c r="A38" s="69">
        <v>33</v>
      </c>
      <c r="B38" s="63" t="s">
        <v>1777</v>
      </c>
      <c r="C38" s="63" t="s">
        <v>1165</v>
      </c>
      <c r="D38" s="64">
        <v>810</v>
      </c>
      <c r="E38" s="65"/>
      <c r="F38" s="63" t="s">
        <v>1524</v>
      </c>
      <c r="H38" s="63" t="s">
        <v>1914</v>
      </c>
      <c r="J38" s="63" t="s">
        <v>1914</v>
      </c>
    </row>
    <row r="39" spans="1:10" s="62" customFormat="1" ht="15.75">
      <c r="A39" s="63">
        <v>34</v>
      </c>
      <c r="B39" s="63" t="s">
        <v>1778</v>
      </c>
      <c r="C39" s="63" t="s">
        <v>1166</v>
      </c>
      <c r="D39" s="64">
        <v>1762</v>
      </c>
      <c r="E39" s="65"/>
      <c r="F39" s="63" t="s">
        <v>1524</v>
      </c>
      <c r="H39" s="63" t="s">
        <v>1914</v>
      </c>
      <c r="J39" s="63" t="s">
        <v>1914</v>
      </c>
    </row>
    <row r="40" spans="1:10" s="62" customFormat="1" ht="15.75">
      <c r="A40" s="63">
        <v>35</v>
      </c>
      <c r="B40" s="63" t="s">
        <v>1455</v>
      </c>
      <c r="C40" s="63" t="s">
        <v>1167</v>
      </c>
      <c r="D40" s="64">
        <v>1933</v>
      </c>
      <c r="E40" s="65"/>
      <c r="F40" s="63" t="s">
        <v>1524</v>
      </c>
      <c r="H40" s="63" t="s">
        <v>1914</v>
      </c>
      <c r="J40" s="63" t="s">
        <v>1914</v>
      </c>
    </row>
    <row r="41" spans="1:10" s="62" customFormat="1" ht="15.75">
      <c r="A41" s="63">
        <v>36</v>
      </c>
      <c r="B41" s="63" t="s">
        <v>1779</v>
      </c>
      <c r="C41" s="63" t="s">
        <v>1168</v>
      </c>
      <c r="D41" s="64">
        <v>1403</v>
      </c>
      <c r="E41" s="65"/>
      <c r="F41" s="63" t="s">
        <v>1524</v>
      </c>
      <c r="H41" s="63" t="s">
        <v>1914</v>
      </c>
      <c r="J41" s="63" t="s">
        <v>1914</v>
      </c>
    </row>
    <row r="42" spans="1:10" s="62" customFormat="1" ht="15.75">
      <c r="A42" s="63">
        <v>37</v>
      </c>
      <c r="B42" s="63" t="s">
        <v>1780</v>
      </c>
      <c r="C42" s="63" t="s">
        <v>1169</v>
      </c>
      <c r="D42" s="64">
        <v>1382</v>
      </c>
      <c r="E42" s="65"/>
      <c r="F42" s="63" t="s">
        <v>1524</v>
      </c>
      <c r="H42" s="63" t="s">
        <v>1914</v>
      </c>
      <c r="J42" s="63" t="s">
        <v>1914</v>
      </c>
    </row>
    <row r="43" spans="1:10" s="62" customFormat="1" ht="15.75">
      <c r="A43" s="63">
        <v>38</v>
      </c>
      <c r="B43" s="63" t="s">
        <v>1781</v>
      </c>
      <c r="C43" s="63" t="s">
        <v>1170</v>
      </c>
      <c r="D43" s="64">
        <v>951</v>
      </c>
      <c r="E43" s="65"/>
      <c r="F43" s="63" t="s">
        <v>1524</v>
      </c>
      <c r="H43" s="63" t="s">
        <v>1914</v>
      </c>
      <c r="J43" s="63" t="s">
        <v>1914</v>
      </c>
    </row>
    <row r="44" spans="1:10" s="62" customFormat="1" ht="15.75">
      <c r="A44" s="63">
        <v>39</v>
      </c>
      <c r="B44" s="63" t="s">
        <v>1782</v>
      </c>
      <c r="C44" s="63" t="s">
        <v>1171</v>
      </c>
      <c r="D44" s="64">
        <v>1110</v>
      </c>
      <c r="E44" s="65"/>
      <c r="F44" s="63" t="s">
        <v>1524</v>
      </c>
      <c r="H44" s="63" t="s">
        <v>1914</v>
      </c>
      <c r="J44" s="63" t="s">
        <v>1914</v>
      </c>
    </row>
    <row r="45" spans="1:10" s="62" customFormat="1" ht="15.75">
      <c r="A45" s="69">
        <v>40</v>
      </c>
      <c r="B45" s="63" t="s">
        <v>1783</v>
      </c>
      <c r="C45" s="63" t="s">
        <v>1172</v>
      </c>
      <c r="D45" s="64">
        <v>1673</v>
      </c>
      <c r="E45" s="65"/>
      <c r="F45" s="63" t="s">
        <v>1524</v>
      </c>
      <c r="H45" s="63" t="s">
        <v>1914</v>
      </c>
      <c r="J45" s="63" t="s">
        <v>1914</v>
      </c>
    </row>
    <row r="46" s="62" customFormat="1" ht="15.75"/>
    <row r="47" spans="1:6" s="62" customFormat="1" ht="15.75">
      <c r="A47" s="63"/>
      <c r="B47" s="62" t="s">
        <v>1891</v>
      </c>
      <c r="D47" s="64">
        <f>SUM(D6:D45)</f>
        <v>56151</v>
      </c>
      <c r="E47" s="65"/>
      <c r="F47" s="48"/>
    </row>
    <row r="48" s="62" customFormat="1" ht="15.7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="85" zoomScaleNormal="85" zoomScalePageLayoutView="0" workbookViewId="0" topLeftCell="A7">
      <selection activeCell="M29" sqref="M29"/>
    </sheetView>
  </sheetViews>
  <sheetFormatPr defaultColWidth="8.796875" defaultRowHeight="15"/>
  <cols>
    <col min="1" max="1" width="2.796875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796875" style="40" customWidth="1"/>
    <col min="6" max="6" width="13" style="40" customWidth="1"/>
    <col min="7" max="9" width="8.796875" style="40" customWidth="1"/>
    <col min="10" max="10" width="14.09765625" style="40" bestFit="1" customWidth="1"/>
    <col min="11" max="16384" width="8.796875" style="40" customWidth="1"/>
  </cols>
  <sheetData>
    <row r="1" spans="1:5" s="70" customFormat="1" ht="15.75">
      <c r="A1" s="72" t="s">
        <v>1437</v>
      </c>
      <c r="D1" s="53"/>
      <c r="E1" s="51"/>
    </row>
    <row r="2" spans="2:10" s="70" customFormat="1" ht="15.75">
      <c r="B2" s="51" t="s">
        <v>1820</v>
      </c>
      <c r="C2" s="51" t="s">
        <v>1819</v>
      </c>
      <c r="D2" s="51" t="s">
        <v>1818</v>
      </c>
      <c r="E2" s="54"/>
      <c r="F2" s="52" t="s">
        <v>1434</v>
      </c>
      <c r="H2" s="70" t="s">
        <v>1829</v>
      </c>
      <c r="J2" s="70" t="s">
        <v>1935</v>
      </c>
    </row>
    <row r="3" spans="4:6" s="70" customFormat="1" ht="15.75">
      <c r="D3" s="54">
        <v>2020</v>
      </c>
      <c r="F3" s="51" t="s">
        <v>616</v>
      </c>
    </row>
    <row r="4" spans="4:8" s="71" customFormat="1" ht="15.75">
      <c r="D4" s="73">
        <f>SUM(D6:D43)</f>
        <v>90528</v>
      </c>
      <c r="E4" s="74"/>
      <c r="H4" s="70"/>
    </row>
    <row r="5" spans="4:8" s="71" customFormat="1" ht="15.75">
      <c r="D5" s="73"/>
      <c r="E5" s="74"/>
      <c r="H5" s="70"/>
    </row>
    <row r="6" spans="1:10" s="71" customFormat="1" ht="15.75">
      <c r="A6" s="75">
        <v>1</v>
      </c>
      <c r="B6" s="71" t="s">
        <v>564</v>
      </c>
      <c r="C6" s="71" t="s">
        <v>788</v>
      </c>
      <c r="D6" s="73">
        <v>1959</v>
      </c>
      <c r="E6" s="74"/>
      <c r="F6" s="76" t="s">
        <v>1528</v>
      </c>
      <c r="H6" s="40" t="s">
        <v>1915</v>
      </c>
      <c r="J6" s="40" t="s">
        <v>1955</v>
      </c>
    </row>
    <row r="7" spans="1:10" s="71" customFormat="1" ht="15.75">
      <c r="A7" s="55">
        <v>2</v>
      </c>
      <c r="B7" s="48" t="s">
        <v>151</v>
      </c>
      <c r="C7" s="71" t="s">
        <v>789</v>
      </c>
      <c r="D7" s="73">
        <v>967</v>
      </c>
      <c r="E7" s="50"/>
      <c r="F7" s="48" t="s">
        <v>622</v>
      </c>
      <c r="H7" s="48" t="s">
        <v>1916</v>
      </c>
      <c r="J7" s="48" t="s">
        <v>1957</v>
      </c>
    </row>
    <row r="8" spans="1:10" s="71" customFormat="1" ht="15.75">
      <c r="A8" s="75">
        <v>3</v>
      </c>
      <c r="B8" s="76" t="s">
        <v>1575</v>
      </c>
      <c r="C8" s="71" t="s">
        <v>790</v>
      </c>
      <c r="D8" s="73">
        <v>1623</v>
      </c>
      <c r="E8" s="74"/>
      <c r="F8" s="76" t="s">
        <v>1528</v>
      </c>
      <c r="H8" s="40" t="s">
        <v>1915</v>
      </c>
      <c r="J8" s="40" t="s">
        <v>1958</v>
      </c>
    </row>
    <row r="9" spans="1:10" s="71" customFormat="1" ht="15.75">
      <c r="A9" s="55">
        <v>4</v>
      </c>
      <c r="B9" s="48" t="s">
        <v>190</v>
      </c>
      <c r="C9" s="71" t="s">
        <v>791</v>
      </c>
      <c r="D9" s="73">
        <v>1390</v>
      </c>
      <c r="E9" s="50"/>
      <c r="F9" s="48" t="s">
        <v>622</v>
      </c>
      <c r="H9" s="48" t="s">
        <v>1916</v>
      </c>
      <c r="J9" s="48" t="s">
        <v>1957</v>
      </c>
    </row>
    <row r="10" spans="1:10" s="71" customFormat="1" ht="15.75">
      <c r="A10" s="55">
        <v>5</v>
      </c>
      <c r="B10" s="48" t="s">
        <v>191</v>
      </c>
      <c r="C10" s="71" t="s">
        <v>792</v>
      </c>
      <c r="D10" s="73">
        <v>1677</v>
      </c>
      <c r="E10" s="50"/>
      <c r="F10" s="48" t="s">
        <v>622</v>
      </c>
      <c r="H10" s="48" t="s">
        <v>1916</v>
      </c>
      <c r="J10" s="48" t="s">
        <v>1957</v>
      </c>
    </row>
    <row r="11" spans="1:10" s="71" customFormat="1" ht="15.75">
      <c r="A11" s="55">
        <v>6</v>
      </c>
      <c r="B11" s="48" t="s">
        <v>192</v>
      </c>
      <c r="C11" s="71" t="s">
        <v>793</v>
      </c>
      <c r="D11" s="73">
        <v>1284</v>
      </c>
      <c r="E11" s="50"/>
      <c r="F11" s="48" t="s">
        <v>622</v>
      </c>
      <c r="H11" s="48" t="s">
        <v>1916</v>
      </c>
      <c r="J11" s="48" t="s">
        <v>1957</v>
      </c>
    </row>
    <row r="12" spans="1:10" s="71" customFormat="1" ht="15.75">
      <c r="A12" s="75">
        <v>7</v>
      </c>
      <c r="B12" s="76" t="s">
        <v>1577</v>
      </c>
      <c r="C12" s="71" t="s">
        <v>794</v>
      </c>
      <c r="D12" s="73">
        <v>3373</v>
      </c>
      <c r="E12" s="74"/>
      <c r="F12" s="76" t="s">
        <v>1528</v>
      </c>
      <c r="H12" s="40" t="s">
        <v>1915</v>
      </c>
      <c r="J12" s="40" t="s">
        <v>1955</v>
      </c>
    </row>
    <row r="13" spans="1:10" s="71" customFormat="1" ht="15.75">
      <c r="A13" s="55">
        <v>8</v>
      </c>
      <c r="B13" s="48" t="s">
        <v>1499</v>
      </c>
      <c r="C13" s="71" t="s">
        <v>795</v>
      </c>
      <c r="D13" s="73">
        <v>3295</v>
      </c>
      <c r="E13" s="50"/>
      <c r="F13" s="48" t="s">
        <v>622</v>
      </c>
      <c r="H13" s="48" t="s">
        <v>1916</v>
      </c>
      <c r="J13" s="48" t="s">
        <v>1957</v>
      </c>
    </row>
    <row r="14" spans="1:10" s="71" customFormat="1" ht="15.75">
      <c r="A14" s="55">
        <v>9</v>
      </c>
      <c r="B14" s="48" t="s">
        <v>193</v>
      </c>
      <c r="C14" s="71" t="s">
        <v>820</v>
      </c>
      <c r="D14" s="73">
        <v>2685</v>
      </c>
      <c r="E14" s="50"/>
      <c r="F14" s="48" t="s">
        <v>622</v>
      </c>
      <c r="H14" s="48" t="s">
        <v>1916</v>
      </c>
      <c r="J14" s="48" t="s">
        <v>1957</v>
      </c>
    </row>
    <row r="15" spans="1:10" s="71" customFormat="1" ht="15.75">
      <c r="A15" s="55">
        <v>10</v>
      </c>
      <c r="B15" s="48" t="s">
        <v>194</v>
      </c>
      <c r="C15" s="71" t="s">
        <v>796</v>
      </c>
      <c r="D15" s="73">
        <v>1581</v>
      </c>
      <c r="E15" s="50"/>
      <c r="F15" s="48" t="s">
        <v>622</v>
      </c>
      <c r="H15" s="48" t="s">
        <v>1916</v>
      </c>
      <c r="J15" s="48" t="s">
        <v>1957</v>
      </c>
    </row>
    <row r="16" spans="1:10" s="71" customFormat="1" ht="15.75">
      <c r="A16" s="55">
        <v>11</v>
      </c>
      <c r="B16" s="48" t="s">
        <v>195</v>
      </c>
      <c r="C16" s="71" t="s">
        <v>821</v>
      </c>
      <c r="D16" s="73">
        <v>3289</v>
      </c>
      <c r="E16" s="50"/>
      <c r="F16" s="48" t="s">
        <v>622</v>
      </c>
      <c r="H16" s="48" t="s">
        <v>1916</v>
      </c>
      <c r="J16" s="48" t="s">
        <v>1957</v>
      </c>
    </row>
    <row r="17" spans="1:10" s="71" customFormat="1" ht="15.75">
      <c r="A17" s="55">
        <v>12</v>
      </c>
      <c r="B17" s="48" t="s">
        <v>196</v>
      </c>
      <c r="C17" s="71" t="s">
        <v>797</v>
      </c>
      <c r="D17" s="73">
        <v>1257</v>
      </c>
      <c r="E17" s="50"/>
      <c r="F17" s="48" t="s">
        <v>622</v>
      </c>
      <c r="H17" s="48" t="s">
        <v>1916</v>
      </c>
      <c r="J17" s="48" t="s">
        <v>1957</v>
      </c>
    </row>
    <row r="18" spans="1:10" s="71" customFormat="1" ht="15.75">
      <c r="A18" s="75">
        <v>13</v>
      </c>
      <c r="B18" s="76" t="s">
        <v>1580</v>
      </c>
      <c r="C18" s="71" t="s">
        <v>798</v>
      </c>
      <c r="D18" s="73">
        <v>2800</v>
      </c>
      <c r="E18" s="74"/>
      <c r="F18" s="76" t="s">
        <v>1528</v>
      </c>
      <c r="H18" s="40" t="s">
        <v>1915</v>
      </c>
      <c r="J18" s="40" t="s">
        <v>1955</v>
      </c>
    </row>
    <row r="19" spans="1:10" s="71" customFormat="1" ht="15.75">
      <c r="A19" s="75">
        <v>14</v>
      </c>
      <c r="B19" s="76" t="s">
        <v>1582</v>
      </c>
      <c r="C19" s="71" t="s">
        <v>799</v>
      </c>
      <c r="D19" s="73">
        <v>3997</v>
      </c>
      <c r="E19" s="74"/>
      <c r="F19" s="76" t="s">
        <v>1528</v>
      </c>
      <c r="H19" s="40" t="s">
        <v>1915</v>
      </c>
      <c r="J19" s="40" t="s">
        <v>1955</v>
      </c>
    </row>
    <row r="20" spans="1:10" s="71" customFormat="1" ht="15.75">
      <c r="A20" s="75">
        <v>15</v>
      </c>
      <c r="B20" s="76" t="s">
        <v>1584</v>
      </c>
      <c r="C20" s="71" t="s">
        <v>800</v>
      </c>
      <c r="D20" s="73">
        <v>3088</v>
      </c>
      <c r="E20" s="74"/>
      <c r="F20" s="76" t="s">
        <v>1528</v>
      </c>
      <c r="H20" s="40" t="s">
        <v>1915</v>
      </c>
      <c r="J20" s="40" t="s">
        <v>1955</v>
      </c>
    </row>
    <row r="21" spans="1:10" s="71" customFormat="1" ht="15.75">
      <c r="A21" s="55">
        <v>16</v>
      </c>
      <c r="B21" s="48" t="s">
        <v>197</v>
      </c>
      <c r="C21" s="71" t="s">
        <v>801</v>
      </c>
      <c r="D21" s="73">
        <v>2795</v>
      </c>
      <c r="E21" s="50"/>
      <c r="F21" s="48" t="s">
        <v>622</v>
      </c>
      <c r="H21" s="48" t="s">
        <v>1916</v>
      </c>
      <c r="J21" s="48" t="s">
        <v>1957</v>
      </c>
    </row>
    <row r="22" spans="1:10" s="71" customFormat="1" ht="15.75">
      <c r="A22" s="55">
        <v>17</v>
      </c>
      <c r="B22" s="48" t="s">
        <v>198</v>
      </c>
      <c r="C22" s="71" t="s">
        <v>802</v>
      </c>
      <c r="D22" s="73">
        <v>850</v>
      </c>
      <c r="E22" s="50"/>
      <c r="F22" s="48" t="s">
        <v>622</v>
      </c>
      <c r="H22" s="48" t="s">
        <v>1916</v>
      </c>
      <c r="J22" s="48" t="s">
        <v>1957</v>
      </c>
    </row>
    <row r="23" spans="1:10" s="71" customFormat="1" ht="15.75">
      <c r="A23" s="75">
        <v>18</v>
      </c>
      <c r="B23" s="76" t="s">
        <v>1586</v>
      </c>
      <c r="C23" s="71" t="s">
        <v>803</v>
      </c>
      <c r="D23" s="73">
        <v>4607</v>
      </c>
      <c r="E23" s="74"/>
      <c r="F23" s="76" t="s">
        <v>1528</v>
      </c>
      <c r="H23" s="40" t="s">
        <v>1915</v>
      </c>
      <c r="J23" s="40" t="s">
        <v>1955</v>
      </c>
    </row>
    <row r="24" spans="1:10" s="71" customFormat="1" ht="15.75">
      <c r="A24" s="75">
        <v>19</v>
      </c>
      <c r="B24" s="76" t="s">
        <v>1588</v>
      </c>
      <c r="C24" s="71" t="s">
        <v>804</v>
      </c>
      <c r="D24" s="73">
        <v>1353</v>
      </c>
      <c r="E24" s="74"/>
      <c r="F24" s="76" t="s">
        <v>1528</v>
      </c>
      <c r="H24" s="40" t="s">
        <v>1915</v>
      </c>
      <c r="J24" s="40" t="s">
        <v>1955</v>
      </c>
    </row>
    <row r="25" spans="1:10" s="71" customFormat="1" ht="15.75">
      <c r="A25" s="75">
        <v>20</v>
      </c>
      <c r="B25" s="76" t="s">
        <v>565</v>
      </c>
      <c r="C25" s="71" t="s">
        <v>805</v>
      </c>
      <c r="D25" s="73">
        <v>6110</v>
      </c>
      <c r="E25" s="74"/>
      <c r="F25" s="76" t="s">
        <v>1528</v>
      </c>
      <c r="H25" s="40" t="s">
        <v>1916</v>
      </c>
      <c r="J25" s="40" t="s">
        <v>1955</v>
      </c>
    </row>
    <row r="26" spans="1:10" s="71" customFormat="1" ht="15.75">
      <c r="A26" s="75">
        <v>21</v>
      </c>
      <c r="B26" s="76" t="s">
        <v>1591</v>
      </c>
      <c r="C26" s="71" t="s">
        <v>806</v>
      </c>
      <c r="D26" s="73">
        <v>1104</v>
      </c>
      <c r="E26" s="74"/>
      <c r="F26" s="76" t="s">
        <v>1528</v>
      </c>
      <c r="H26" s="40" t="s">
        <v>1915</v>
      </c>
      <c r="J26" s="40" t="s">
        <v>1957</v>
      </c>
    </row>
    <row r="27" spans="1:10" s="71" customFormat="1" ht="15.75">
      <c r="A27" s="55">
        <v>22</v>
      </c>
      <c r="B27" s="48" t="s">
        <v>566</v>
      </c>
      <c r="C27" s="71" t="s">
        <v>807</v>
      </c>
      <c r="D27" s="73">
        <v>1814</v>
      </c>
      <c r="E27" s="50"/>
      <c r="F27" s="48" t="s">
        <v>622</v>
      </c>
      <c r="H27" s="48" t="s">
        <v>1916</v>
      </c>
      <c r="J27" s="48" t="s">
        <v>1957</v>
      </c>
    </row>
    <row r="28" spans="1:10" s="71" customFormat="1" ht="15.75">
      <c r="A28" s="75">
        <v>23</v>
      </c>
      <c r="B28" s="76" t="s">
        <v>1593</v>
      </c>
      <c r="C28" s="71" t="s">
        <v>808</v>
      </c>
      <c r="D28" s="73">
        <v>1495</v>
      </c>
      <c r="E28" s="74"/>
      <c r="F28" s="76" t="s">
        <v>1528</v>
      </c>
      <c r="H28" s="40" t="s">
        <v>1915</v>
      </c>
      <c r="J28" s="40" t="s">
        <v>1957</v>
      </c>
    </row>
    <row r="29" spans="1:10" s="71" customFormat="1" ht="15.75">
      <c r="A29" s="75">
        <v>24</v>
      </c>
      <c r="B29" s="76" t="s">
        <v>1595</v>
      </c>
      <c r="C29" s="71" t="s">
        <v>809</v>
      </c>
      <c r="D29" s="73">
        <v>1906</v>
      </c>
      <c r="E29" s="74"/>
      <c r="F29" s="76" t="s">
        <v>1528</v>
      </c>
      <c r="H29" s="40" t="s">
        <v>1915</v>
      </c>
      <c r="J29" s="40" t="s">
        <v>1955</v>
      </c>
    </row>
    <row r="30" spans="1:10" s="71" customFormat="1" ht="15.75">
      <c r="A30" s="55">
        <v>25</v>
      </c>
      <c r="B30" s="48" t="s">
        <v>199</v>
      </c>
      <c r="C30" s="71" t="s">
        <v>822</v>
      </c>
      <c r="D30" s="73">
        <v>3539</v>
      </c>
      <c r="E30" s="50"/>
      <c r="F30" s="48" t="s">
        <v>622</v>
      </c>
      <c r="H30" s="48" t="s">
        <v>1916</v>
      </c>
      <c r="J30" s="48" t="s">
        <v>1957</v>
      </c>
    </row>
    <row r="31" spans="1:10" s="71" customFormat="1" ht="15.75">
      <c r="A31" s="75">
        <v>26</v>
      </c>
      <c r="B31" s="76" t="s">
        <v>1597</v>
      </c>
      <c r="C31" s="71" t="s">
        <v>810</v>
      </c>
      <c r="D31" s="73">
        <v>1425</v>
      </c>
      <c r="E31" s="74"/>
      <c r="F31" s="76" t="s">
        <v>1528</v>
      </c>
      <c r="H31" s="40" t="s">
        <v>1916</v>
      </c>
      <c r="J31" s="40" t="s">
        <v>1955</v>
      </c>
    </row>
    <row r="32" spans="1:10" s="71" customFormat="1" ht="15.75">
      <c r="A32" s="55">
        <v>27</v>
      </c>
      <c r="B32" s="48" t="s">
        <v>1697</v>
      </c>
      <c r="C32" s="71" t="s">
        <v>811</v>
      </c>
      <c r="D32" s="73">
        <v>2758</v>
      </c>
      <c r="E32" s="50"/>
      <c r="F32" s="48" t="s">
        <v>622</v>
      </c>
      <c r="H32" s="48" t="s">
        <v>1916</v>
      </c>
      <c r="J32" s="48" t="s">
        <v>1957</v>
      </c>
    </row>
    <row r="33" spans="1:10" s="71" customFormat="1" ht="15.75">
      <c r="A33" s="55">
        <v>28</v>
      </c>
      <c r="B33" s="48" t="s">
        <v>567</v>
      </c>
      <c r="C33" s="71" t="s">
        <v>812</v>
      </c>
      <c r="D33" s="73">
        <v>1463</v>
      </c>
      <c r="E33" s="50"/>
      <c r="F33" s="48" t="s">
        <v>622</v>
      </c>
      <c r="H33" s="48" t="s">
        <v>1916</v>
      </c>
      <c r="J33" s="48" t="s">
        <v>1957</v>
      </c>
    </row>
    <row r="34" spans="1:10" s="71" customFormat="1" ht="15.75">
      <c r="A34" s="55">
        <v>29</v>
      </c>
      <c r="B34" s="48" t="s">
        <v>200</v>
      </c>
      <c r="C34" s="71" t="s">
        <v>813</v>
      </c>
      <c r="D34" s="73">
        <v>2167</v>
      </c>
      <c r="E34" s="50"/>
      <c r="F34" s="48" t="s">
        <v>622</v>
      </c>
      <c r="H34" s="48" t="s">
        <v>1916</v>
      </c>
      <c r="J34" s="48" t="s">
        <v>1957</v>
      </c>
    </row>
    <row r="35" spans="1:10" s="71" customFormat="1" ht="15.75">
      <c r="A35" s="55">
        <v>30</v>
      </c>
      <c r="B35" s="48" t="s">
        <v>201</v>
      </c>
      <c r="C35" s="71" t="s">
        <v>823</v>
      </c>
      <c r="D35" s="73">
        <v>3874</v>
      </c>
      <c r="E35" s="50"/>
      <c r="F35" s="48" t="s">
        <v>622</v>
      </c>
      <c r="H35" s="48" t="s">
        <v>1916</v>
      </c>
      <c r="J35" s="48" t="s">
        <v>1957</v>
      </c>
    </row>
    <row r="36" spans="1:10" s="71" customFormat="1" ht="15.75">
      <c r="A36" s="55">
        <v>31</v>
      </c>
      <c r="B36" s="48" t="s">
        <v>202</v>
      </c>
      <c r="C36" s="71" t="s">
        <v>824</v>
      </c>
      <c r="D36" s="73">
        <v>2274</v>
      </c>
      <c r="E36" s="50"/>
      <c r="F36" s="48" t="s">
        <v>622</v>
      </c>
      <c r="H36" s="48" t="s">
        <v>1916</v>
      </c>
      <c r="J36" s="48" t="s">
        <v>1957</v>
      </c>
    </row>
    <row r="37" spans="1:10" s="71" customFormat="1" ht="15.75">
      <c r="A37" s="75">
        <v>32</v>
      </c>
      <c r="B37" s="76" t="s">
        <v>1599</v>
      </c>
      <c r="C37" s="71" t="s">
        <v>814</v>
      </c>
      <c r="D37" s="73">
        <v>2861</v>
      </c>
      <c r="E37" s="74"/>
      <c r="F37" s="76" t="s">
        <v>1528</v>
      </c>
      <c r="H37" s="40" t="s">
        <v>1915</v>
      </c>
      <c r="J37" s="40" t="s">
        <v>1955</v>
      </c>
    </row>
    <row r="38" spans="1:10" s="71" customFormat="1" ht="15.75">
      <c r="A38" s="75">
        <v>33</v>
      </c>
      <c r="B38" s="76" t="s">
        <v>1601</v>
      </c>
      <c r="C38" s="71" t="s">
        <v>815</v>
      </c>
      <c r="D38" s="73">
        <v>4991</v>
      </c>
      <c r="E38" s="74"/>
      <c r="F38" s="76" t="s">
        <v>1528</v>
      </c>
      <c r="H38" s="40" t="s">
        <v>1915</v>
      </c>
      <c r="J38" s="40" t="s">
        <v>1955</v>
      </c>
    </row>
    <row r="39" spans="1:10" s="71" customFormat="1" ht="15.75">
      <c r="A39" s="75">
        <v>34</v>
      </c>
      <c r="B39" s="76" t="s">
        <v>1605</v>
      </c>
      <c r="C39" s="71" t="s">
        <v>816</v>
      </c>
      <c r="D39" s="73">
        <v>1845</v>
      </c>
      <c r="E39" s="74"/>
      <c r="F39" s="76" t="s">
        <v>1528</v>
      </c>
      <c r="H39" s="40" t="s">
        <v>1915</v>
      </c>
      <c r="J39" s="40" t="s">
        <v>1955</v>
      </c>
    </row>
    <row r="40" spans="1:10" s="71" customFormat="1" ht="15.75">
      <c r="A40" s="55">
        <v>35</v>
      </c>
      <c r="B40" s="48" t="s">
        <v>203</v>
      </c>
      <c r="C40" s="71" t="s">
        <v>817</v>
      </c>
      <c r="D40" s="73">
        <v>1026</v>
      </c>
      <c r="E40" s="50"/>
      <c r="F40" s="48" t="s">
        <v>622</v>
      </c>
      <c r="H40" s="48" t="s">
        <v>1916</v>
      </c>
      <c r="J40" s="48" t="s">
        <v>1957</v>
      </c>
    </row>
    <row r="41" spans="1:10" s="71" customFormat="1" ht="15.75">
      <c r="A41" s="55">
        <v>36</v>
      </c>
      <c r="B41" s="48" t="s">
        <v>204</v>
      </c>
      <c r="C41" s="71" t="s">
        <v>825</v>
      </c>
      <c r="D41" s="73">
        <v>3591</v>
      </c>
      <c r="E41" s="50"/>
      <c r="F41" s="48" t="s">
        <v>622</v>
      </c>
      <c r="H41" s="48" t="s">
        <v>1916</v>
      </c>
      <c r="J41" s="48" t="s">
        <v>1957</v>
      </c>
    </row>
    <row r="42" spans="1:10" s="71" customFormat="1" ht="15.75">
      <c r="A42" s="55">
        <v>37</v>
      </c>
      <c r="B42" s="48" t="s">
        <v>205</v>
      </c>
      <c r="C42" s="71" t="s">
        <v>818</v>
      </c>
      <c r="D42" s="73">
        <v>1276</v>
      </c>
      <c r="E42" s="50"/>
      <c r="F42" s="48" t="s">
        <v>622</v>
      </c>
      <c r="H42" s="48" t="s">
        <v>1916</v>
      </c>
      <c r="J42" s="48" t="s">
        <v>1957</v>
      </c>
    </row>
    <row r="43" spans="1:10" s="71" customFormat="1" ht="15.75">
      <c r="A43" s="75">
        <v>38</v>
      </c>
      <c r="B43" s="76" t="s">
        <v>1607</v>
      </c>
      <c r="C43" s="71" t="s">
        <v>819</v>
      </c>
      <c r="D43" s="73">
        <v>1139</v>
      </c>
      <c r="E43" s="74"/>
      <c r="F43" s="76" t="s">
        <v>1528</v>
      </c>
      <c r="H43" s="40" t="s">
        <v>1915</v>
      </c>
      <c r="J43" s="40" t="s">
        <v>1957</v>
      </c>
    </row>
    <row r="44" s="71" customFormat="1" ht="15.75">
      <c r="A44" s="76" t="s">
        <v>1608</v>
      </c>
    </row>
    <row r="45" spans="1:6" s="71" customFormat="1" ht="15.75">
      <c r="A45" s="76"/>
      <c r="B45" s="71" t="s">
        <v>1946</v>
      </c>
      <c r="D45" s="73">
        <f>D7+D9+D10+D11+D13+D14+D15+D16+D17+D21+D22+D27+D30+D32+D33+D34+D35+D36+D40+D41+D42+D26+D43+D28+D8</f>
        <v>50213</v>
      </c>
      <c r="E45" s="74"/>
      <c r="F45" s="48"/>
    </row>
    <row r="46" spans="1:6" s="71" customFormat="1" ht="15.75">
      <c r="A46" s="48"/>
      <c r="B46" s="40" t="s">
        <v>1948</v>
      </c>
      <c r="C46" s="40"/>
      <c r="D46" s="49">
        <f>D6+D12+D18+D19+D20+D23+D24+D29+D37+D38+D39+D31+D25</f>
        <v>40315</v>
      </c>
      <c r="E46" s="74"/>
      <c r="F46" s="48"/>
    </row>
    <row r="47" spans="1:4" ht="15.75">
      <c r="A47" s="48"/>
      <c r="D47" s="49"/>
    </row>
    <row r="48" spans="1:4" ht="15.75">
      <c r="A48" s="76"/>
      <c r="B48" s="71"/>
      <c r="C48" s="71"/>
      <c r="D48" s="7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2003 ELECTORATES</dc:title>
  <dc:subject>2000-2003 Welsh Electorates</dc:subject>
  <dc:creator>Boundary Commission for Wales</dc:creator>
  <cp:keywords/>
  <dc:description>Workbooks for all Welsh preserved counties</dc:description>
  <cp:lastModifiedBy>Huw Blacker</cp:lastModifiedBy>
  <cp:lastPrinted>2016-02-17T07:15:26Z</cp:lastPrinted>
  <dcterms:created xsi:type="dcterms:W3CDTF">1999-01-05T13:01:07Z</dcterms:created>
  <dcterms:modified xsi:type="dcterms:W3CDTF">2022-10-18T16:35:05Z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