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525" windowWidth="12045" windowHeight="10140" tabRatio="716" firstSheet="22" activeTab="30"/>
  </bookViews>
  <sheets>
    <sheet name="PARLIAMENTARY SEATS" sheetId="1" r:id="rId1"/>
    <sheet name="Constituency Calculations" sheetId="2" state="hidden" r:id="rId2"/>
    <sheet name="Alyn and Deeside " sheetId="3" r:id="rId3"/>
    <sheet name="Brecon, Radnor and Montgomery " sheetId="4" r:id="rId4"/>
    <sheet name="Bridgend and VoG West " sheetId="5" r:id="rId5"/>
    <sheet name="Blaenau Gwent " sheetId="6" r:id="rId6"/>
    <sheet name="Caerphilly " sheetId="7" r:id="rId7"/>
    <sheet name="Caerfyrddin " sheetId="8" r:id="rId8"/>
    <sheet name="Cardiff North " sheetId="9" r:id="rId9"/>
    <sheet name="Cardiff South and East " sheetId="10" r:id="rId10"/>
    <sheet name="Cardiff West " sheetId="11" r:id="rId11"/>
    <sheet name="Ceredigion a Gogledd Sir Benfro" sheetId="12" r:id="rId12"/>
    <sheet name="Colwyn and Conwy " sheetId="13" r:id="rId13"/>
    <sheet name="Cynon Valley and Pontypridd " sheetId="14" r:id="rId14"/>
    <sheet name="De Clwyd a Gogledd Sir Faldwyn " sheetId="15" r:id="rId15"/>
    <sheet name="Flint and Rhuddlan " sheetId="16" r:id="rId16"/>
    <sheet name="Gogledd Clwyd a Gwynedd" sheetId="17" r:id="rId17"/>
    <sheet name="Gower and Swansea West " sheetId="18" r:id="rId18"/>
    <sheet name="Llanelli and Lliw " sheetId="19" r:id="rId19"/>
    <sheet name="Merthyr Tydfil and Rhymney " sheetId="20" r:id="rId20"/>
    <sheet name="Monmouthshire " sheetId="21" r:id="rId21"/>
    <sheet name="Neath and Aberavon " sheetId="22" r:id="rId22"/>
    <sheet name="Newport " sheetId="23" r:id="rId23"/>
    <sheet name="Ogmore and Port Talbot " sheetId="24" r:id="rId24"/>
    <sheet name="Rhondda and Llantrisant " sheetId="25" r:id="rId25"/>
    <sheet name="South Pembrokeshire " sheetId="26" r:id="rId26"/>
    <sheet name="Swansea East " sheetId="27" r:id="rId27"/>
    <sheet name="Torfaen " sheetId="28" r:id="rId28"/>
    <sheet name="Vale of Glamorgan East " sheetId="29" r:id="rId29"/>
    <sheet name="Wrexham Maelor " sheetId="30" r:id="rId30"/>
    <sheet name="Ynys Mon ac Arfon " sheetId="31" r:id="rId31"/>
  </sheets>
  <definedNames>
    <definedName name="_xlnm._FilterDatabase" localSheetId="12" hidden="1">'Colwyn and Conwy '!$F$1:$F$42</definedName>
    <definedName name="_xlnm._FilterDatabase" localSheetId="14" hidden="1">'De Clwyd a Gogledd Sir Faldwyn '!$F$1:$F$51</definedName>
    <definedName name="_xlnm._FilterDatabase" localSheetId="16" hidden="1">'Gogledd Clwyd a Gwynedd'!$F$1:$F$70</definedName>
    <definedName name="_Regression_Int" localSheetId="0" hidden="1">1</definedName>
    <definedName name="_xlfn.COUNTIFS" hidden="1">#NAME?</definedName>
    <definedName name="_xlnm.Print_Area" localSheetId="0">'PARLIAMENTARY SEATS'!$A$1:$C$33</definedName>
    <definedName name="Print_Area_MI" localSheetId="0">'PARLIAMENTARY SEATS'!$A$1:$C$33</definedName>
  </definedNames>
  <calcPr fullCalcOnLoad="1"/>
</workbook>
</file>

<file path=xl/sharedStrings.xml><?xml version="1.0" encoding="utf-8"?>
<sst xmlns="http://schemas.openxmlformats.org/spreadsheetml/2006/main" count="3038" uniqueCount="1890">
  <si>
    <t>Llangeler</t>
  </si>
  <si>
    <t>Llangennech</t>
  </si>
  <si>
    <t>Llangunnor</t>
  </si>
  <si>
    <t>Llangyndeyrn</t>
  </si>
  <si>
    <t>Llansteffan</t>
  </si>
  <si>
    <t>Lliedi</t>
  </si>
  <si>
    <t>Llwynhendy</t>
  </si>
  <si>
    <t>Pembrey</t>
  </si>
  <si>
    <t>Penygroes</t>
  </si>
  <si>
    <t>Pontamman</t>
  </si>
  <si>
    <t>Pontyberem</t>
  </si>
  <si>
    <t>St.Clears</t>
  </si>
  <si>
    <t>St.Ishmael</t>
  </si>
  <si>
    <t>Saron</t>
  </si>
  <si>
    <t>Swiss Valley</t>
  </si>
  <si>
    <t>Trelech</t>
  </si>
  <si>
    <t>Trimsaran</t>
  </si>
  <si>
    <t>Tycroes</t>
  </si>
  <si>
    <t>Tyisha</t>
  </si>
  <si>
    <t>Amroth</t>
  </si>
  <si>
    <t>Burton</t>
  </si>
  <si>
    <t>Camrose</t>
  </si>
  <si>
    <t>Carew</t>
  </si>
  <si>
    <t>Castle</t>
  </si>
  <si>
    <t>Cilgerran</t>
  </si>
  <si>
    <t>Clydau</t>
  </si>
  <si>
    <t>Crymych</t>
  </si>
  <si>
    <t>Dinas Cross</t>
  </si>
  <si>
    <t>East Williamston</t>
  </si>
  <si>
    <t>Garth</t>
  </si>
  <si>
    <t>Goodwick</t>
  </si>
  <si>
    <t>Johnston</t>
  </si>
  <si>
    <t>Lampeter Velfrey</t>
  </si>
  <si>
    <t>Lamphey</t>
  </si>
  <si>
    <t>Letterston</t>
  </si>
  <si>
    <t>Llangwm</t>
  </si>
  <si>
    <t>Manorbier</t>
  </si>
  <si>
    <t>Merlin's Bridge</t>
  </si>
  <si>
    <t>Narberth Rural</t>
  </si>
  <si>
    <t>Pembroke Dock: Central</t>
  </si>
  <si>
    <t>Pembroke Dock: Llanion</t>
  </si>
  <si>
    <t>Pembroke Dock: Market</t>
  </si>
  <si>
    <t>Pembroke Dock: Pennar</t>
  </si>
  <si>
    <t>Pembroke: Monkton</t>
  </si>
  <si>
    <t>Pembroke: St.Michael</t>
  </si>
  <si>
    <t>Penally</t>
  </si>
  <si>
    <t>Priory</t>
  </si>
  <si>
    <t>Rudbaxton</t>
  </si>
  <si>
    <t>St.David's</t>
  </si>
  <si>
    <t>St.Ishmael's</t>
  </si>
  <si>
    <t>Saundersfoot</t>
  </si>
  <si>
    <t>Scleddau</t>
  </si>
  <si>
    <t>Solva</t>
  </si>
  <si>
    <t>The Havens</t>
  </si>
  <si>
    <t>Wiston</t>
  </si>
  <si>
    <t>Caerphilly (pt)</t>
  </si>
  <si>
    <t>Monmouthshire (pt)</t>
  </si>
  <si>
    <t>Torfaen (pt)</t>
  </si>
  <si>
    <t>Newport (pt)</t>
  </si>
  <si>
    <t>Abertillery</t>
  </si>
  <si>
    <t>Badminton</t>
  </si>
  <si>
    <t>Beaufort</t>
  </si>
  <si>
    <t>Blaina</t>
  </si>
  <si>
    <t>Brynmawr</t>
  </si>
  <si>
    <t>Cwm</t>
  </si>
  <si>
    <t>Cwmtillery</t>
  </si>
  <si>
    <t>Ebbw Vale North</t>
  </si>
  <si>
    <t>Ebbw Vale South</t>
  </si>
  <si>
    <t>Georgetown</t>
  </si>
  <si>
    <t>Llanhilleth</t>
  </si>
  <si>
    <t>Nantyglo</t>
  </si>
  <si>
    <t>Rassau</t>
  </si>
  <si>
    <t>Sirhowy</t>
  </si>
  <si>
    <t>Six Bells</t>
  </si>
  <si>
    <t>Tredegar Central and West</t>
  </si>
  <si>
    <t>Abercarn</t>
  </si>
  <si>
    <t>Argoed</t>
  </si>
  <si>
    <t>Blackwood</t>
  </si>
  <si>
    <t>Cefn Fforest</t>
  </si>
  <si>
    <t>Crosskeys</t>
  </si>
  <si>
    <t>Crumlin</t>
  </si>
  <si>
    <t>Newbridge</t>
  </si>
  <si>
    <t>Pengam</t>
  </si>
  <si>
    <t>Penmaen</t>
  </si>
  <si>
    <t>Pontllanfraith</t>
  </si>
  <si>
    <t>Risca East</t>
  </si>
  <si>
    <t>Risca West</t>
  </si>
  <si>
    <t>Ynysddu</t>
  </si>
  <si>
    <t>Caerwent</t>
  </si>
  <si>
    <t>Caldicot Castle</t>
  </si>
  <si>
    <t>Cantref</t>
  </si>
  <si>
    <t>Croesonen</t>
  </si>
  <si>
    <t>Crucorney</t>
  </si>
  <si>
    <t>Dewstow</t>
  </si>
  <si>
    <t>Goetre Fawr</t>
  </si>
  <si>
    <t>Lansdown</t>
  </si>
  <si>
    <t>Larkfield</t>
  </si>
  <si>
    <t>Llanbadoc</t>
  </si>
  <si>
    <t>Llanelly Hill</t>
  </si>
  <si>
    <t>Llanfoist Fawr</t>
  </si>
  <si>
    <t>Llangybi Fawr</t>
  </si>
  <si>
    <t>Llanover</t>
  </si>
  <si>
    <t>Llanwenarth Ultra</t>
  </si>
  <si>
    <t>Mardy</t>
  </si>
  <si>
    <t>Mitchel Troy</t>
  </si>
  <si>
    <t>Portskewett</t>
  </si>
  <si>
    <t>Raglan</t>
  </si>
  <si>
    <t>Rogiet</t>
  </si>
  <si>
    <t>St.Arvans</t>
  </si>
  <si>
    <t>St.Christopher's</t>
  </si>
  <si>
    <t>St.Kingsmark</t>
  </si>
  <si>
    <t>St.Mary's</t>
  </si>
  <si>
    <t>Thornwell</t>
  </si>
  <si>
    <t>Trellech United</t>
  </si>
  <si>
    <t>Usk</t>
  </si>
  <si>
    <t>West End</t>
  </si>
  <si>
    <t>Allt-yr-yn</t>
  </si>
  <si>
    <t>Alway</t>
  </si>
  <si>
    <t>Beechwood</t>
  </si>
  <si>
    <t>Bettws</t>
  </si>
  <si>
    <t>Caerleon</t>
  </si>
  <si>
    <t>Gaer</t>
  </si>
  <si>
    <t>Graig</t>
  </si>
  <si>
    <t>Langstone</t>
  </si>
  <si>
    <t>Malpas</t>
  </si>
  <si>
    <t>Marshfield</t>
  </si>
  <si>
    <t>Pillgwenlly</t>
  </si>
  <si>
    <t>Ringland</t>
  </si>
  <si>
    <t>Rogerstone</t>
  </si>
  <si>
    <t>St.Julians</t>
  </si>
  <si>
    <t>Shaftesbury</t>
  </si>
  <si>
    <t>Stow Hill</t>
  </si>
  <si>
    <t>Tredegar Park</t>
  </si>
  <si>
    <t>Victoria</t>
  </si>
  <si>
    <t>Llanaelhaearn</t>
  </si>
  <si>
    <t>Penrhyndeudraeth</t>
  </si>
  <si>
    <t>Betws-y-Coed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</si>
  <si>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</si>
  <si>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</si>
  <si>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</si>
  <si>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</si>
  <si>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</si>
  <si>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</si>
  <si>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Llansantffraed</t>
  </si>
  <si>
    <t>Neyland: East</t>
  </si>
  <si>
    <t>Neyland: West</t>
  </si>
  <si>
    <t>Carmarthen Town North</t>
  </si>
  <si>
    <t>Carmarthen Town South</t>
  </si>
  <si>
    <t>Carmarthen Town West</t>
  </si>
  <si>
    <t>Tai-bach</t>
  </si>
  <si>
    <t>Abersychan</t>
  </si>
  <si>
    <t>Blaenavon</t>
  </si>
  <si>
    <t>Brynwern</t>
  </si>
  <si>
    <t>Coed Eva</t>
  </si>
  <si>
    <t>Croesyceiliog North</t>
  </si>
  <si>
    <t>Croesyceiliog South</t>
  </si>
  <si>
    <t>Cwmyniscoy</t>
  </si>
  <si>
    <t>Fairwater</t>
  </si>
  <si>
    <t>Greenmeadow</t>
  </si>
  <si>
    <t>Llantarnam</t>
  </si>
  <si>
    <t>Llanyrafon North</t>
  </si>
  <si>
    <t>Llanyrafon South</t>
  </si>
  <si>
    <t>Panteg</t>
  </si>
  <si>
    <t>Pontnewydd</t>
  </si>
  <si>
    <t>Pontnewynydd</t>
  </si>
  <si>
    <t>Pontypool</t>
  </si>
  <si>
    <t>St.Cadocs and Penygarn</t>
  </si>
  <si>
    <t>St.Dials</t>
  </si>
  <si>
    <t>Snatchwood</t>
  </si>
  <si>
    <t>Morfa Nefyn (16)</t>
  </si>
  <si>
    <t>Nefyn (16)</t>
  </si>
  <si>
    <t>Porthmadog East (17)</t>
  </si>
  <si>
    <t>Porthmadog West (17)</t>
  </si>
  <si>
    <t>Dolbenmaen (18)</t>
  </si>
  <si>
    <t>Porthmadog-Tremadog (17) (18)</t>
  </si>
  <si>
    <t>Diffwys &amp; Maenofferen (19)</t>
  </si>
  <si>
    <t>Trevethin</t>
  </si>
  <si>
    <t>Two Locks</t>
  </si>
  <si>
    <t>Upper Cwmbran</t>
  </si>
  <si>
    <t>Wainfelin</t>
  </si>
  <si>
    <t>Gwynedd (pt)</t>
  </si>
  <si>
    <t>Bryn</t>
  </si>
  <si>
    <t>Caerhun</t>
  </si>
  <si>
    <t>Capelulo</t>
  </si>
  <si>
    <t>Craig-y-Don</t>
  </si>
  <si>
    <t>Crwst</t>
  </si>
  <si>
    <t>Deganwy</t>
  </si>
  <si>
    <t>Eglwysbach</t>
  </si>
  <si>
    <t>Gogarth</t>
  </si>
  <si>
    <t>Gower</t>
  </si>
  <si>
    <t>Marl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</si>
  <si>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</si>
  <si>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</si>
  <si>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</si>
  <si>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</si>
  <si>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</si>
  <si>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</si>
  <si>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</si>
  <si>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</si>
  <si>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Abersoch</t>
  </si>
  <si>
    <t>Bala</t>
  </si>
  <si>
    <t>Bontnewydd</t>
  </si>
  <si>
    <t>Botwnnog</t>
  </si>
  <si>
    <t>Bowydd &amp; Rhiw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</si>
  <si>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</si>
  <si>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</si>
  <si>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</si>
  <si>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</si>
  <si>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</si>
  <si>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</si>
  <si>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</si>
  <si>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</si>
  <si>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</si>
  <si>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</si>
  <si>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</si>
  <si>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</si>
  <si>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</si>
  <si>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</si>
  <si>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</si>
  <si>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</si>
  <si>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</si>
  <si>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</si>
  <si>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</si>
  <si>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</si>
  <si>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</si>
  <si>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</si>
  <si>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</si>
  <si>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</si>
  <si>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</si>
  <si>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</si>
  <si>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</si>
  <si>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</si>
  <si>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</si>
  <si>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</si>
  <si>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Aberdovey (1)</t>
  </si>
  <si>
    <t>Corris/Mawddwy (1) (2)</t>
  </si>
  <si>
    <t>Bryn-crug/Llanfihangel (2) (3)</t>
  </si>
  <si>
    <t>Llangelynin (3) (4)</t>
  </si>
  <si>
    <t>Brithdir &amp; Llanfachreth/Ganllwyd/Llanelltyd (9)</t>
  </si>
  <si>
    <t>Dolgellau South (11)</t>
  </si>
  <si>
    <t>Dolgellau North (9) (10) (11)</t>
  </si>
  <si>
    <t>Pentir</t>
  </si>
  <si>
    <t>Pwllheli North</t>
  </si>
  <si>
    <t>Pwllheli South</t>
  </si>
  <si>
    <t>Seiont</t>
  </si>
  <si>
    <t>Trawsfynydd</t>
  </si>
  <si>
    <t>Tudweiliog</t>
  </si>
  <si>
    <t>Tywyn</t>
  </si>
  <si>
    <t>Waunfawr</t>
  </si>
  <si>
    <t>Y Felinheli</t>
  </si>
  <si>
    <t>Bridgend (pt)</t>
  </si>
  <si>
    <t>The Vale of Glamorgan (pt)</t>
  </si>
  <si>
    <t>Cardiff (pt)</t>
  </si>
  <si>
    <t>Blackmill</t>
  </si>
  <si>
    <t>Blaengarw</t>
  </si>
  <si>
    <t>Brackla</t>
  </si>
  <si>
    <t>Caerau</t>
  </si>
  <si>
    <t>Cefn Cribwr</t>
  </si>
  <si>
    <t>Cornelly</t>
  </si>
  <si>
    <t>Coychurch Lower</t>
  </si>
  <si>
    <t>Llangeinor</t>
  </si>
  <si>
    <t>Llangynwyd</t>
  </si>
  <si>
    <t>Maesteg East</t>
  </si>
  <si>
    <t>Maesteg West</t>
  </si>
  <si>
    <t>Morfa</t>
  </si>
  <si>
    <t>Nant-y-moel</t>
  </si>
  <si>
    <t>Newcastle</t>
  </si>
  <si>
    <t>Ogmore Vale</t>
  </si>
  <si>
    <t>Oldcastle</t>
  </si>
  <si>
    <t>Pontycymmer</t>
  </si>
  <si>
    <t>Pyle</t>
  </si>
  <si>
    <t>Ynysawdre</t>
  </si>
  <si>
    <t>St. David Within</t>
  </si>
  <si>
    <t>St. John</t>
  </si>
  <si>
    <t>St. Mary</t>
  </si>
  <si>
    <t>Aberbargoed</t>
  </si>
  <si>
    <t>Aber Valley</t>
  </si>
  <si>
    <t>Bargoed</t>
  </si>
  <si>
    <t>Gilfach</t>
  </si>
  <si>
    <t>Llanbradach</t>
  </si>
  <si>
    <t>Maesycwmmer</t>
  </si>
  <si>
    <t>Morgan Jones</t>
  </si>
  <si>
    <t>Moriah</t>
  </si>
  <si>
    <t>Nelson</t>
  </si>
  <si>
    <t>New Tredegar</t>
  </si>
  <si>
    <t>Penyrheol</t>
  </si>
  <si>
    <t>Pontlottyn</t>
  </si>
  <si>
    <t>Twyn Carno</t>
  </si>
  <si>
    <t>Ystrad Mynach</t>
  </si>
  <si>
    <t>Merthyr Tydfil and Rhymney CC (pt)</t>
  </si>
  <si>
    <t>Bedlinog</t>
  </si>
  <si>
    <t>Cyfarthfa</t>
  </si>
  <si>
    <t>Dowlais</t>
  </si>
  <si>
    <t>Gurnos</t>
  </si>
  <si>
    <t>Merthyr Vale</t>
  </si>
  <si>
    <t>Park</t>
  </si>
  <si>
    <t>Penydarren</t>
  </si>
  <si>
    <t>Plymouth</t>
  </si>
  <si>
    <t>Town</t>
  </si>
  <si>
    <t>Treharris</t>
  </si>
  <si>
    <t>Vaynor</t>
  </si>
  <si>
    <t>Aberaman North</t>
  </si>
  <si>
    <t>Aberaman South</t>
  </si>
  <si>
    <t>Abercynon</t>
  </si>
  <si>
    <t>Aberdare East</t>
  </si>
  <si>
    <t>Aberdare West/Llwydcoed</t>
  </si>
  <si>
    <t>Beddau</t>
  </si>
  <si>
    <t>Brynna</t>
  </si>
  <si>
    <t>Church Village</t>
  </si>
  <si>
    <t>Cilfynydd</t>
  </si>
  <si>
    <t>Cwmbach</t>
  </si>
  <si>
    <t>Cwm Clydach</t>
  </si>
  <si>
    <t>Cymmer</t>
  </si>
  <si>
    <t>Ferndale</t>
  </si>
  <si>
    <t>Gilfach Goch</t>
  </si>
  <si>
    <t>Glyncoch</t>
  </si>
  <si>
    <t>Hawthorn</t>
  </si>
  <si>
    <t>Hirwaun</t>
  </si>
  <si>
    <t>Llanharan</t>
  </si>
  <si>
    <t>Llantrisant Town</t>
  </si>
  <si>
    <t>Llantwit Fardre</t>
  </si>
  <si>
    <t>Llwyn-y-pia</t>
  </si>
  <si>
    <t>Maerdy</t>
  </si>
  <si>
    <t>Mountain Ash East</t>
  </si>
  <si>
    <t>Mountain Ash West</t>
  </si>
  <si>
    <t>Penrhiwceiber</t>
  </si>
  <si>
    <t>Pentre</t>
  </si>
  <si>
    <t>Pen-y-graig</t>
  </si>
  <si>
    <t>Pen-y-waun</t>
  </si>
  <si>
    <t>Pontypridd Town</t>
  </si>
  <si>
    <t>Porth</t>
  </si>
  <si>
    <t>Rhigos</t>
  </si>
  <si>
    <t>Rhondda</t>
  </si>
  <si>
    <t>Rhydfelen Central/Ilan</t>
  </si>
  <si>
    <t>Taffs Well</t>
  </si>
  <si>
    <t>Ton-teg</t>
  </si>
  <si>
    <t>Tonypandy</t>
  </si>
  <si>
    <t>Tonyrefail East</t>
  </si>
  <si>
    <t>Tonyrefail West</t>
  </si>
  <si>
    <t>Trallwng</t>
  </si>
  <si>
    <t>Trealaw</t>
  </si>
  <si>
    <t>Treforest</t>
  </si>
  <si>
    <t>Treherbert</t>
  </si>
  <si>
    <t>Treorchy</t>
  </si>
  <si>
    <t>Tylorstown</t>
  </si>
  <si>
    <t>Tyn-y-nant</t>
  </si>
  <si>
    <t>Ynyshir</t>
  </si>
  <si>
    <t>Ynysybwl</t>
  </si>
  <si>
    <t>Ystrad</t>
  </si>
  <si>
    <t>Pontypridd CC (pt)</t>
  </si>
  <si>
    <t>Aber-craf</t>
  </si>
  <si>
    <t>Banwy</t>
  </si>
  <si>
    <t>Berriew</t>
  </si>
  <si>
    <t>Builth</t>
  </si>
  <si>
    <t>Bwlch</t>
  </si>
  <si>
    <t>Churchstoke</t>
  </si>
  <si>
    <t>Cwm-twrch</t>
  </si>
  <si>
    <t>Disserth and Trecoed</t>
  </si>
  <si>
    <t>Dolforwyn</t>
  </si>
  <si>
    <t>Forden</t>
  </si>
  <si>
    <t>Glasbury</t>
  </si>
  <si>
    <t>Gwernyfed</t>
  </si>
  <si>
    <t>Hay</t>
  </si>
  <si>
    <t>Kerry</t>
  </si>
  <si>
    <t>Knighton</t>
  </si>
  <si>
    <t>Llanbrynmair</t>
  </si>
  <si>
    <t>Llandinam</t>
  </si>
  <si>
    <t>Llandrindod East/Llandrindod West</t>
  </si>
  <si>
    <t>Llandrindod North</t>
  </si>
  <si>
    <t>Llandrindod South</t>
  </si>
  <si>
    <t>Llandrinio</t>
  </si>
  <si>
    <t>Llandysilio</t>
  </si>
  <si>
    <t>Llanfair Caereinion</t>
  </si>
  <si>
    <t>Llanfihangel</t>
  </si>
  <si>
    <t>Llanfyllin</t>
  </si>
  <si>
    <t>Llangattock</t>
  </si>
  <si>
    <t>Llangors</t>
  </si>
  <si>
    <t>Llangynidr</t>
  </si>
  <si>
    <t>Llanidloes</t>
  </si>
  <si>
    <t>Llanrhaeadr-ym-Mochnant/Llansilin</t>
  </si>
  <si>
    <t>Llanyre</t>
  </si>
  <si>
    <t>Machynlleth</t>
  </si>
  <si>
    <t>Maescar/Llywel</t>
  </si>
  <si>
    <t>Meifod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</si>
  <si>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</si>
  <si>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</si>
  <si>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</si>
  <si>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</si>
  <si>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</si>
  <si>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</si>
  <si>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Presteigne</t>
  </si>
  <si>
    <t>COUNSTITUENCIES CALCULATIONS TABLE</t>
  </si>
  <si>
    <t>Trewern</t>
  </si>
  <si>
    <t>Welshpool Castle</t>
  </si>
  <si>
    <t>Welshpool Gungrog</t>
  </si>
  <si>
    <t>Welshpool Llanerchyddol</t>
  </si>
  <si>
    <t>Ynyscedwyn</t>
  </si>
  <si>
    <t>Yscir</t>
  </si>
  <si>
    <t>Ystradgynlais</t>
  </si>
  <si>
    <t>Adamsdown</t>
  </si>
  <si>
    <t>Butetown</t>
  </si>
  <si>
    <t>Canton</t>
  </si>
  <si>
    <t>Cathays</t>
  </si>
  <si>
    <t>Cyncoed</t>
  </si>
  <si>
    <t>Gabalfa</t>
  </si>
  <si>
    <t>Grangetown</t>
  </si>
  <si>
    <t>Heath</t>
  </si>
  <si>
    <t>Llandaff</t>
  </si>
  <si>
    <t>Llanrumney</t>
  </si>
  <si>
    <t>Pentwyn</t>
  </si>
  <si>
    <t>Pentyrch</t>
  </si>
  <si>
    <t>Plasnewydd</t>
  </si>
  <si>
    <t>Rhiwbina</t>
  </si>
  <si>
    <t>Riverside</t>
  </si>
  <si>
    <t>Splott</t>
  </si>
  <si>
    <t>Llantilio Crossenny</t>
  </si>
  <si>
    <t>Baruc</t>
  </si>
  <si>
    <t>Buttrills</t>
  </si>
  <si>
    <t>Cadoc</t>
  </si>
  <si>
    <t>Castleland</t>
  </si>
  <si>
    <t>Cornerswell</t>
  </si>
  <si>
    <t>Court</t>
  </si>
  <si>
    <t>Cowbridge</t>
  </si>
  <si>
    <t>Dyfan</t>
  </si>
  <si>
    <t>Gibbonsdown</t>
  </si>
  <si>
    <t>Illtyd</t>
  </si>
  <si>
    <t>Llantwit Major</t>
  </si>
  <si>
    <t>Peterston-super-Ely</t>
  </si>
  <si>
    <t>Rhoose</t>
  </si>
  <si>
    <t>St.Athan</t>
  </si>
  <si>
    <t>Stanwell</t>
  </si>
  <si>
    <t>Sully</t>
  </si>
  <si>
    <t>Wenvoe</t>
  </si>
  <si>
    <t>Neath Port Talbot (pt)</t>
  </si>
  <si>
    <t>Swansea (pt)</t>
  </si>
  <si>
    <t>Aberavon</t>
  </si>
  <si>
    <t>Aberdulais</t>
  </si>
  <si>
    <t>Allt-wen</t>
  </si>
  <si>
    <t>Baglan</t>
  </si>
  <si>
    <t>Blaengwrach</t>
  </si>
  <si>
    <t>Briton Ferry East</t>
  </si>
  <si>
    <t>Briton Ferry West</t>
  </si>
  <si>
    <t>Bryn and Cwmavon</t>
  </si>
  <si>
    <t>Bryn-côch North</t>
  </si>
  <si>
    <t>Bryn-côch South</t>
  </si>
  <si>
    <t>Cadoxton</t>
  </si>
  <si>
    <t>Cimla</t>
  </si>
  <si>
    <t>Coedffranc Central</t>
  </si>
  <si>
    <t>Coedffranc North</t>
  </si>
  <si>
    <t>Coedffranc West</t>
  </si>
  <si>
    <t>Crynant</t>
  </si>
  <si>
    <t>Cwmllynfell</t>
  </si>
  <si>
    <t>Dyffryn</t>
  </si>
  <si>
    <t>Glyncorrwg</t>
  </si>
  <si>
    <t>Glynneath</t>
  </si>
  <si>
    <t>Godre'r graig</t>
  </si>
  <si>
    <t>Llanwddyn (2)</t>
  </si>
  <si>
    <t>Gwaun-Cae-Gurwen</t>
  </si>
  <si>
    <t>Gwynfi</t>
  </si>
  <si>
    <t>Lower Brynamman</t>
  </si>
  <si>
    <t>Margam</t>
  </si>
  <si>
    <t>Neath East</t>
  </si>
  <si>
    <t>Neath North</t>
  </si>
  <si>
    <t>Neath South</t>
  </si>
  <si>
    <t>Onllwyn</t>
  </si>
  <si>
    <t>Pelenna</t>
  </si>
  <si>
    <t>Pontardawe</t>
  </si>
  <si>
    <t>Port Talbot</t>
  </si>
  <si>
    <t>Resolven</t>
  </si>
  <si>
    <t>Sandfields East</t>
  </si>
  <si>
    <t>Sandfields West</t>
  </si>
  <si>
    <t>Seven Sisters</t>
  </si>
  <si>
    <t>Tonna</t>
  </si>
  <si>
    <t>Ystalyfera</t>
  </si>
  <si>
    <t>Bishopston</t>
  </si>
  <si>
    <t>Bonymaen</t>
  </si>
  <si>
    <t>Cwmbwrla</t>
  </si>
  <si>
    <t>Fairwood</t>
  </si>
  <si>
    <t>Killay North</t>
  </si>
  <si>
    <t>Killay South</t>
  </si>
  <si>
    <t>Kingsbridge</t>
  </si>
  <si>
    <t>Llansamlet</t>
  </si>
  <si>
    <t>Lower Loughor</t>
  </si>
  <si>
    <t>Mawr</t>
  </si>
  <si>
    <t>Mayals</t>
  </si>
  <si>
    <t>Morriston</t>
  </si>
  <si>
    <t>Mynyddbach</t>
  </si>
  <si>
    <t>Newton</t>
  </si>
  <si>
    <t>Oystermouth</t>
  </si>
  <si>
    <t>Penclawdd</t>
  </si>
  <si>
    <t>Penderry</t>
  </si>
  <si>
    <t>Penllergaer</t>
  </si>
  <si>
    <t>Pennard</t>
  </si>
  <si>
    <t>Pontardulais</t>
  </si>
  <si>
    <t>St.Thomas</t>
  </si>
  <si>
    <t>Sketty</t>
  </si>
  <si>
    <t>Townhill</t>
  </si>
  <si>
    <t>Uplands</t>
  </si>
  <si>
    <t>Upper Loughor</t>
  </si>
  <si>
    <t>West Cross</t>
  </si>
  <si>
    <t>Aberkenfig</t>
  </si>
  <si>
    <t>Bryncethin</t>
  </si>
  <si>
    <t>Bryncoch</t>
  </si>
  <si>
    <t>Bryntirion, Laleston and Merthyr Mawr</t>
  </si>
  <si>
    <t>Cefn Glas</t>
  </si>
  <si>
    <t>Coity</t>
  </si>
  <si>
    <t>Felindre</t>
  </si>
  <si>
    <t>Litchard</t>
  </si>
  <si>
    <t>Llangewydd and Brynhyfryd</t>
  </si>
  <si>
    <t>Nottage</t>
  </si>
  <si>
    <t>Pendre</t>
  </si>
  <si>
    <t>Penprysg</t>
  </si>
  <si>
    <t>Pen-y-fai</t>
  </si>
  <si>
    <t>Porthcawl East Central</t>
  </si>
  <si>
    <t>Porthcawl West Central</t>
  </si>
  <si>
    <t>Rest Bay</t>
  </si>
  <si>
    <t>Sarn</t>
  </si>
  <si>
    <t>Bedwas, Trethomas and Machen</t>
  </si>
  <si>
    <t>Blaen Hafren</t>
  </si>
  <si>
    <t>Bronllys</t>
  </si>
  <si>
    <t>Caersws</t>
  </si>
  <si>
    <t>Crickhowell</t>
  </si>
  <si>
    <t>Glantwymyn</t>
  </si>
  <si>
    <t>Llanelwedd</t>
  </si>
  <si>
    <t>Guilsfield</t>
  </si>
  <si>
    <t>Llanafanfawr</t>
  </si>
  <si>
    <t>Landore (2)</t>
  </si>
  <si>
    <t>Llangyfelach (2)</t>
  </si>
  <si>
    <t>Llangunllo</t>
  </si>
  <si>
    <t>Talybont-on-Usk</t>
  </si>
  <si>
    <t>Llanwrtyd Wells</t>
  </si>
  <si>
    <t>Old Radnor</t>
  </si>
  <si>
    <t>Rhayader</t>
  </si>
  <si>
    <t>Rhiwcynon</t>
  </si>
  <si>
    <t>Talgarth</t>
  </si>
  <si>
    <t>Tawe-Uchaf</t>
  </si>
  <si>
    <t>Cilycwm</t>
  </si>
  <si>
    <t>Cynwyl Gaeo</t>
  </si>
  <si>
    <t>Llandeilo</t>
  </si>
  <si>
    <t>Llandovery</t>
  </si>
  <si>
    <t>Llandybie</t>
  </si>
  <si>
    <t>Llanegwad</t>
  </si>
  <si>
    <t>Llanfihangel Aberbythych</t>
  </si>
  <si>
    <t>Llangadog</t>
  </si>
  <si>
    <t>Llannon</t>
  </si>
  <si>
    <t>Llanybydder</t>
  </si>
  <si>
    <t>Manordeilo and Salem</t>
  </si>
  <si>
    <t>Quarter Bach</t>
  </si>
  <si>
    <t>Abergele Pensarn</t>
  </si>
  <si>
    <t>Llandrillo yn Rhos</t>
  </si>
  <si>
    <t>Llansanffraid</t>
  </si>
  <si>
    <t>Pandy</t>
  </si>
  <si>
    <t>Llanbedr Dyffryn Clwyd/Llangynhafal</t>
  </si>
  <si>
    <t>Prestatyn Meliden</t>
  </si>
  <si>
    <t>Brynford</t>
  </si>
  <si>
    <t>Holywell Central</t>
  </si>
  <si>
    <t>Mold Broncoed</t>
  </si>
  <si>
    <t>Northop Hall</t>
  </si>
  <si>
    <t>Saltney Mold Junction</t>
  </si>
  <si>
    <t>Saltney Stonebridge</t>
  </si>
  <si>
    <t>Shotton East</t>
  </si>
  <si>
    <t>Shotton Higher</t>
  </si>
  <si>
    <t>Shotton West</t>
  </si>
  <si>
    <t>Kilgetty/Begelly</t>
  </si>
  <si>
    <t>Fishguard North East</t>
  </si>
  <si>
    <t>Fishguard North West</t>
  </si>
  <si>
    <t>Haverfordwest: Castle</t>
  </si>
  <si>
    <t>Haverfordwest: Garth</t>
  </si>
  <si>
    <t>Haverfordwest: Portfield</t>
  </si>
  <si>
    <t>Haverfordwest: Prendergast</t>
  </si>
  <si>
    <t>Haverfordwest: Priory</t>
  </si>
  <si>
    <t>Milford: Hakin</t>
  </si>
  <si>
    <t>Hundleton</t>
  </si>
  <si>
    <t>Llanrhian</t>
  </si>
  <si>
    <t>Milford: East</t>
  </si>
  <si>
    <t>Milford: Central</t>
  </si>
  <si>
    <t>Milford: Hubberston</t>
  </si>
  <si>
    <t>Milford: West</t>
  </si>
  <si>
    <t>Milford: North</t>
  </si>
  <si>
    <t>Narberth</t>
  </si>
  <si>
    <t>Pembroke: St.Mary North</t>
  </si>
  <si>
    <t>Pembroke: St.Mary South</t>
  </si>
  <si>
    <t>Tenby: North</t>
  </si>
  <si>
    <t>Tenby: South</t>
  </si>
  <si>
    <t>Cartrefle</t>
  </si>
  <si>
    <t>Dyffryn Ceiriog/Ceiriog Valley</t>
  </si>
  <si>
    <t>Erddig</t>
  </si>
  <si>
    <t>Hermitage</t>
  </si>
  <si>
    <t>Marford and Hoseley</t>
  </si>
  <si>
    <t>Offa</t>
  </si>
  <si>
    <t>Penycae and Ruabon South</t>
  </si>
  <si>
    <t>Smithfield</t>
  </si>
  <si>
    <t>Wynnstay</t>
  </si>
  <si>
    <t>Rhondda Cynon Taff (pt)</t>
  </si>
  <si>
    <t>Penylan</t>
  </si>
  <si>
    <t>Radyr</t>
  </si>
  <si>
    <t>Gorseinon</t>
  </si>
  <si>
    <t>Gowerton</t>
  </si>
  <si>
    <t>Parliamentary</t>
  </si>
  <si>
    <t>Felin-fâch</t>
  </si>
  <si>
    <t>Darren Valley</t>
  </si>
  <si>
    <t>Meirionnydd Nant Conwy CC/Dwyfor Meirionnydd CC</t>
  </si>
  <si>
    <t>Aberconwy CC</t>
  </si>
  <si>
    <t>Maenclochog (1)</t>
  </si>
  <si>
    <t>St.Dogmaels (2)</t>
  </si>
  <si>
    <t>Whitland (1)</t>
  </si>
  <si>
    <t>Arfon CC</t>
  </si>
  <si>
    <t>Broughton North East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</si>
  <si>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</si>
  <si>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</si>
  <si>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</si>
  <si>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</si>
  <si>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</si>
  <si>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</si>
  <si>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</si>
  <si>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</si>
  <si>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</si>
  <si>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</si>
  <si>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</si>
  <si>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</si>
  <si>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</si>
  <si>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</si>
  <si>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</si>
  <si>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</si>
  <si>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</si>
  <si>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</si>
  <si>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</si>
  <si>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</si>
  <si>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</si>
  <si>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</si>
  <si>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</si>
  <si>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</si>
  <si>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</si>
  <si>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</si>
  <si>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</si>
  <si>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</si>
  <si>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</si>
  <si>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</si>
  <si>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</si>
  <si>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</si>
  <si>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</si>
  <si>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</si>
  <si>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</si>
  <si>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</si>
  <si>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</si>
  <si>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</si>
  <si>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</si>
  <si>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</si>
  <si>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</si>
  <si>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</si>
  <si>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</si>
  <si>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</si>
  <si>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</si>
  <si>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</si>
  <si>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</si>
  <si>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</si>
  <si>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</si>
  <si>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</si>
  <si>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</si>
  <si>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</si>
  <si>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</si>
  <si>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</si>
  <si>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</si>
  <si>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</si>
  <si>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</si>
  <si>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</si>
  <si>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</si>
  <si>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</si>
  <si>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</si>
  <si>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</si>
  <si>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</si>
  <si>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</si>
  <si>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</si>
  <si>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</si>
  <si>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</si>
  <si>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</si>
  <si>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</si>
  <si>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</si>
  <si>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</si>
  <si>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</si>
  <si>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</si>
  <si>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</si>
  <si>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</si>
  <si>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</si>
  <si>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</si>
  <si>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</si>
  <si>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</si>
  <si>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</si>
  <si>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</si>
  <si>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</si>
  <si>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</si>
  <si>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</si>
  <si>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</si>
  <si>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</si>
  <si>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</si>
  <si>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</si>
  <si>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</si>
  <si>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</si>
  <si>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</si>
  <si>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</si>
  <si>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</si>
  <si>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</si>
  <si>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</si>
  <si>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</si>
  <si>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</si>
  <si>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</si>
  <si>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</si>
  <si>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</si>
  <si>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</si>
  <si>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</si>
  <si>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</si>
  <si>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</si>
  <si>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</si>
  <si>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</si>
  <si>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</si>
  <si>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</si>
  <si>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</si>
  <si>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</si>
  <si>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</si>
  <si>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</si>
  <si>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</si>
  <si>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</si>
  <si>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</si>
  <si>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</si>
  <si>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</si>
  <si>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</si>
  <si>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</si>
  <si>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</si>
  <si>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</si>
  <si>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</si>
  <si>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</si>
  <si>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</si>
  <si>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</si>
  <si>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</si>
  <si>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</si>
  <si>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</si>
  <si>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</si>
  <si>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</si>
  <si>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</si>
  <si>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</si>
  <si>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</si>
  <si>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</si>
  <si>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</si>
  <si>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</si>
  <si>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</si>
  <si>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</si>
  <si>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</si>
  <si>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</si>
  <si>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</si>
  <si>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</si>
  <si>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</si>
  <si>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</si>
  <si>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</si>
  <si>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</si>
  <si>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</si>
  <si>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</si>
  <si>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</si>
  <si>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</si>
  <si>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</si>
  <si>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</si>
  <si>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</si>
  <si>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</si>
  <si>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</si>
  <si>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</si>
  <si>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</si>
  <si>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</si>
  <si>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</si>
  <si>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</si>
  <si>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</si>
  <si>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</si>
  <si>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</si>
  <si>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</si>
  <si>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</si>
  <si>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</si>
  <si>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</si>
  <si>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</si>
  <si>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</si>
  <si>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</si>
  <si>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</si>
  <si>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</si>
  <si>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</si>
  <si>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</si>
  <si>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</si>
  <si>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</si>
  <si>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</si>
  <si>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</si>
  <si>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</si>
  <si>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</si>
  <si>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</si>
  <si>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</si>
  <si>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</si>
  <si>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</si>
  <si>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</si>
  <si>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</si>
  <si>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</si>
  <si>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</si>
  <si>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</si>
  <si>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</si>
  <si>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</si>
  <si>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</si>
  <si>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</si>
  <si>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</si>
  <si>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</si>
  <si>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</si>
  <si>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</si>
  <si>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</si>
  <si>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</si>
  <si>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</si>
  <si>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</si>
  <si>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</si>
  <si>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</si>
  <si>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</si>
  <si>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</si>
  <si>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</si>
  <si>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</si>
  <si>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</si>
  <si>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</si>
  <si>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</si>
  <si>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</si>
  <si>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</si>
  <si>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</si>
  <si>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</si>
  <si>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</si>
  <si>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</si>
  <si>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</si>
  <si>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</si>
  <si>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</si>
  <si>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</si>
  <si>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</si>
  <si>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</si>
  <si>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</si>
  <si>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</si>
  <si>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</si>
  <si>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</si>
  <si>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</si>
  <si>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</si>
  <si>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</si>
  <si>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</si>
  <si>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</si>
  <si>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</si>
  <si>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</si>
  <si>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</si>
  <si>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</si>
  <si>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</si>
  <si>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</si>
  <si>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</si>
  <si>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</si>
  <si>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</si>
  <si>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</si>
  <si>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</si>
  <si>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</si>
  <si>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</si>
  <si>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</si>
  <si>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</si>
  <si>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</si>
  <si>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</si>
  <si>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</si>
  <si>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</si>
  <si>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</si>
  <si>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</si>
  <si>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</si>
  <si>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</si>
  <si>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</si>
  <si>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</si>
  <si>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</si>
  <si>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</si>
  <si>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</si>
  <si>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</si>
  <si>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</si>
  <si>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</si>
  <si>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</si>
  <si>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</si>
  <si>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</si>
  <si>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</si>
  <si>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</si>
  <si>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</si>
  <si>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</si>
  <si>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</si>
  <si>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</si>
  <si>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</si>
  <si>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</si>
  <si>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</si>
  <si>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</si>
  <si>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</si>
  <si>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</si>
  <si>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</si>
  <si>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</si>
  <si>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</si>
  <si>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</si>
  <si>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</si>
  <si>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</si>
  <si>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</si>
  <si>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</si>
  <si>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</si>
  <si>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</si>
  <si>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</si>
  <si>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</si>
  <si>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</si>
  <si>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</si>
  <si>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</si>
  <si>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</si>
  <si>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</si>
  <si>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</si>
  <si>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</si>
  <si>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</si>
  <si>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</si>
  <si>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</si>
  <si>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</si>
  <si>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</si>
  <si>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</si>
  <si>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</si>
  <si>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</si>
  <si>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</si>
  <si>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</si>
  <si>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</si>
  <si>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</si>
  <si>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</si>
  <si>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</si>
  <si>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</si>
  <si>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</si>
  <si>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</si>
  <si>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</si>
  <si>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</si>
  <si>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</si>
  <si>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</si>
  <si>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</si>
  <si>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</si>
  <si>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</si>
  <si>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</si>
  <si>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</si>
  <si>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</si>
  <si>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</si>
  <si>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</si>
  <si>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</si>
  <si>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</si>
  <si>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</si>
  <si>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</si>
  <si>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</si>
  <si>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</si>
  <si>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</si>
  <si>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</si>
  <si>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</si>
  <si>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</si>
  <si>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</si>
  <si>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</si>
  <si>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</si>
  <si>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</si>
  <si>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</si>
  <si>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</si>
  <si>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</si>
  <si>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</si>
  <si>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</si>
  <si>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</si>
  <si>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</si>
  <si>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</si>
  <si>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</si>
  <si>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</si>
  <si>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</si>
  <si>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</si>
  <si>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</si>
  <si>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</si>
  <si>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</si>
  <si>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</si>
  <si>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</si>
  <si>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</si>
  <si>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</si>
  <si>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</si>
  <si>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</si>
  <si>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</si>
  <si>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</si>
  <si>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</si>
  <si>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</si>
  <si>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</si>
  <si>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</si>
  <si>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</si>
  <si>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</si>
  <si>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</si>
  <si>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</si>
  <si>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</si>
  <si>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</si>
  <si>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</si>
  <si>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</si>
  <si>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</si>
  <si>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</si>
  <si>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</si>
  <si>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</si>
  <si>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</si>
  <si>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</si>
  <si>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</si>
  <si>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</si>
  <si>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</si>
  <si>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</si>
  <si>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</si>
  <si>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</si>
  <si>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</si>
  <si>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</si>
  <si>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</si>
  <si>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</si>
  <si>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</si>
  <si>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</si>
  <si>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</si>
  <si>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</si>
  <si>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</si>
  <si>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</si>
  <si>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</si>
  <si>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</si>
  <si>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</si>
  <si>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</si>
  <si>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</si>
  <si>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</si>
  <si>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</si>
  <si>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</si>
  <si>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</si>
  <si>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</si>
  <si>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</si>
  <si>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</si>
  <si>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</si>
  <si>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</si>
  <si>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</si>
  <si>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</si>
  <si>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</si>
  <si>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</si>
  <si>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</si>
  <si>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</si>
  <si>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</si>
  <si>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</si>
  <si>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</si>
  <si>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</si>
  <si>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</si>
  <si>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</si>
  <si>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</si>
  <si>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</si>
  <si>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</si>
  <si>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</si>
  <si>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</si>
  <si>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</si>
  <si>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</si>
  <si>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</si>
  <si>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</si>
  <si>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</si>
  <si>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</si>
  <si>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</si>
  <si>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</si>
  <si>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</si>
  <si>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</si>
  <si>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</si>
  <si>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</si>
  <si>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</si>
  <si>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</si>
  <si>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</si>
  <si>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</si>
  <si>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</si>
  <si>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</si>
  <si>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</si>
  <si>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</si>
  <si>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</si>
  <si>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</si>
  <si>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</si>
  <si>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</si>
  <si>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</si>
  <si>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</si>
  <si>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</si>
  <si>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</si>
  <si>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</si>
  <si>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</si>
  <si>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</si>
  <si>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</si>
  <si>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</si>
  <si>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</si>
  <si>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</si>
  <si>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</si>
  <si>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</si>
  <si>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</si>
  <si>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</si>
  <si>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</si>
  <si>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</si>
  <si>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</si>
  <si>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</si>
  <si>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</si>
  <si>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</si>
  <si>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</si>
  <si>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</si>
  <si>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</si>
  <si>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</si>
  <si>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</si>
  <si>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</si>
  <si>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</si>
  <si>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</si>
  <si>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</si>
  <si>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</si>
  <si>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</si>
  <si>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</si>
  <si>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</si>
  <si>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</si>
  <si>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</si>
  <si>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</si>
  <si>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</si>
  <si>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</si>
  <si>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</si>
  <si>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</si>
  <si>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</si>
  <si>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</si>
  <si>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</si>
  <si>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</si>
  <si>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</si>
  <si>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</si>
  <si>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</si>
  <si>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</si>
  <si>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</si>
  <si>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</si>
  <si>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</si>
  <si>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</si>
  <si>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</si>
  <si>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</si>
  <si>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</si>
  <si>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</si>
  <si>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</si>
  <si>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</si>
  <si>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</si>
  <si>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</si>
  <si>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</si>
  <si>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</si>
  <si>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</si>
  <si>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</si>
  <si>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</si>
  <si>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</si>
  <si>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</si>
  <si>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</si>
  <si>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</si>
  <si>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</si>
  <si>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</si>
  <si>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</si>
  <si>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</si>
  <si>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</si>
  <si>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</si>
  <si>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</si>
  <si>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</si>
  <si>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</si>
  <si>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</si>
  <si>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</si>
  <si>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</si>
  <si>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</si>
  <si>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</si>
  <si>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</si>
  <si>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</si>
  <si>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</si>
  <si>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</si>
  <si>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</si>
  <si>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</si>
  <si>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</si>
  <si>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</si>
  <si>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</si>
  <si>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</si>
  <si>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</si>
  <si>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</si>
  <si>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</si>
  <si>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</si>
  <si>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</si>
  <si>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</si>
  <si>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</si>
  <si>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</si>
  <si>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</si>
  <si>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</si>
  <si>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</si>
  <si>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</si>
  <si>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</si>
  <si>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</si>
  <si>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</si>
  <si>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</si>
  <si>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</si>
  <si>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</si>
  <si>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</si>
  <si>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</si>
  <si>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</si>
  <si>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</si>
  <si>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</si>
  <si>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</si>
  <si>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</si>
  <si>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</si>
  <si>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</si>
  <si>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</si>
  <si>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</si>
  <si>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</si>
  <si>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</si>
  <si>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</si>
  <si>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</si>
  <si>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</si>
  <si>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</si>
  <si>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</si>
  <si>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</si>
  <si>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</si>
  <si>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</si>
  <si>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</si>
  <si>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</si>
  <si>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</si>
  <si>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</si>
  <si>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</si>
  <si>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</si>
  <si>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</si>
  <si>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</si>
  <si>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</si>
  <si>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</si>
  <si>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</si>
  <si>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</si>
  <si>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</si>
  <si>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</si>
  <si>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</si>
  <si>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</si>
  <si>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</si>
  <si>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</si>
  <si>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</si>
  <si>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</si>
  <si>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</si>
  <si>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</si>
  <si>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</si>
  <si>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</si>
  <si>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</si>
  <si>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</si>
  <si>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</si>
  <si>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</si>
  <si>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</si>
  <si>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</si>
  <si>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</si>
  <si>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</si>
  <si>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</si>
  <si>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</si>
  <si>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</si>
  <si>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</si>
  <si>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</si>
  <si>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Martletwy (3)</t>
  </si>
  <si>
    <t>Llanharry (1)</t>
  </si>
  <si>
    <t>Pont-y-clun (1)</t>
  </si>
  <si>
    <t>Talbot Green (1)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</si>
  <si>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</si>
  <si>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</si>
  <si>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</si>
  <si>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</si>
  <si>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</si>
  <si>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</si>
  <si>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</si>
  <si>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</si>
  <si>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</si>
  <si>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</si>
  <si>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</si>
  <si>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</si>
  <si>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</si>
  <si>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</si>
  <si>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</si>
  <si>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</si>
  <si>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</si>
  <si>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</si>
  <si>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</si>
  <si>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</si>
  <si>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</si>
  <si>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</si>
  <si>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</si>
  <si>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</si>
  <si>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</si>
  <si>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</si>
  <si>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</si>
  <si>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</si>
  <si>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</si>
  <si>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</si>
  <si>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</si>
  <si>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</si>
  <si>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</si>
  <si>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</si>
  <si>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</si>
  <si>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</si>
  <si>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</si>
  <si>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</si>
  <si>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</si>
  <si>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</si>
  <si>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</si>
  <si>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</si>
  <si>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</si>
  <si>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</si>
  <si>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</si>
  <si>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</si>
  <si>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</si>
  <si>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</si>
  <si>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</si>
  <si>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</si>
  <si>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</si>
  <si>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</si>
  <si>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</si>
  <si>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</si>
  <si>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</si>
  <si>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</si>
  <si>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</si>
  <si>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</si>
  <si>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</si>
  <si>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</si>
  <si>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</si>
  <si>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</si>
  <si>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</si>
  <si>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</si>
  <si>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</si>
  <si>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</si>
  <si>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</si>
  <si>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</si>
  <si>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</si>
  <si>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</si>
  <si>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</si>
  <si>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</si>
  <si>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</si>
  <si>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</si>
  <si>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</si>
  <si>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</si>
  <si>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</si>
  <si>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</si>
  <si>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</si>
  <si>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</si>
  <si>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</si>
  <si>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</si>
  <si>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</si>
  <si>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</si>
  <si>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</si>
  <si>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</si>
  <si>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</si>
  <si>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</si>
  <si>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</si>
  <si>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</si>
  <si>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</si>
  <si>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</si>
  <si>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</si>
  <si>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</si>
  <si>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</si>
  <si>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</si>
  <si>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</si>
  <si>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</si>
  <si>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</si>
  <si>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</si>
  <si>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</si>
  <si>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</si>
  <si>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</si>
  <si>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</si>
  <si>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</si>
  <si>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</si>
  <si>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</si>
  <si>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</si>
  <si>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</si>
  <si>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</si>
  <si>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</si>
  <si>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</si>
  <si>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</si>
  <si>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</si>
  <si>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</si>
  <si>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</si>
  <si>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</si>
  <si>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</si>
  <si>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</si>
  <si>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</si>
  <si>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</si>
  <si>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</si>
  <si>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</si>
  <si>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</si>
  <si>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</si>
  <si>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</si>
  <si>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</si>
  <si>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</si>
  <si>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</si>
  <si>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</si>
  <si>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</si>
  <si>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</si>
  <si>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</si>
  <si>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</si>
  <si>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</si>
  <si>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</si>
  <si>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</si>
  <si>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</si>
  <si>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</si>
  <si>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</si>
  <si>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</si>
  <si>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</si>
  <si>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</si>
  <si>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</si>
  <si>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</si>
  <si>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</si>
  <si>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</si>
  <si>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</si>
  <si>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</si>
  <si>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</si>
  <si>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</si>
  <si>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</si>
  <si>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</si>
  <si>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</si>
  <si>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</si>
  <si>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</si>
  <si>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</si>
  <si>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</si>
  <si>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</si>
  <si>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</si>
  <si>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</si>
  <si>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</si>
  <si>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</si>
  <si>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</si>
  <si>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</si>
  <si>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</si>
  <si>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</si>
  <si>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</si>
  <si>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</si>
  <si>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</si>
  <si>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</si>
  <si>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</si>
  <si>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</si>
  <si>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</si>
  <si>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</si>
  <si>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</si>
  <si>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</si>
  <si>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</si>
  <si>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</si>
  <si>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</si>
  <si>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</si>
  <si>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</si>
  <si>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</si>
  <si>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</si>
  <si>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Liswerry (1)</t>
  </si>
  <si>
    <t>Llanwern (1)</t>
  </si>
  <si>
    <t>St.Bride's Major</t>
  </si>
  <si>
    <t>Abermaw</t>
  </si>
  <si>
    <t>Llanystumdwy</t>
  </si>
  <si>
    <t>Menai (Bangor)</t>
  </si>
  <si>
    <t>Menai (Caernarfon)</t>
  </si>
  <si>
    <t>Peblig (Caernarfon)</t>
  </si>
  <si>
    <t>Llanrhystyd</t>
  </si>
  <si>
    <t>Trebanos (1)</t>
  </si>
  <si>
    <t>Dyserth (1)</t>
  </si>
  <si>
    <t>Prestatyn South West (1)</t>
  </si>
  <si>
    <t>Rhuddlan (1)</t>
  </si>
  <si>
    <t>Rhyl South East (1)</t>
  </si>
  <si>
    <t>Rhyl South (1)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</si>
  <si>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</si>
  <si>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</si>
  <si>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</si>
  <si>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</si>
  <si>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</si>
  <si>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Llandysilio-gogo</t>
  </si>
  <si>
    <t>Pen-parc</t>
  </si>
  <si>
    <t>New Inn (1)</t>
  </si>
  <si>
    <t>Green Lane (4)</t>
  </si>
  <si>
    <t>The Elms (5)</t>
  </si>
  <si>
    <t>Mill (5)</t>
  </si>
  <si>
    <t>Severn (4)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</si>
  <si>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</si>
  <si>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</si>
  <si>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</si>
  <si>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</si>
  <si>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</si>
  <si>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</si>
  <si>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</si>
  <si>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</si>
  <si>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</si>
  <si>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</si>
  <si>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</si>
  <si>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</si>
  <si>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</si>
  <si>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</si>
  <si>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</si>
  <si>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</si>
  <si>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</si>
  <si>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</si>
  <si>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</si>
  <si>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</si>
  <si>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</si>
  <si>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</si>
  <si>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</si>
  <si>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</si>
  <si>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</si>
  <si>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</si>
  <si>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</si>
  <si>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</si>
  <si>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</si>
  <si>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</si>
  <si>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</si>
  <si>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</si>
  <si>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</si>
  <si>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</si>
  <si>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</si>
  <si>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</si>
  <si>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Ceredigion</t>
  </si>
  <si>
    <t>Blaenau Gwent</t>
  </si>
  <si>
    <t>Newport</t>
  </si>
  <si>
    <t>Isle of Anglesey</t>
  </si>
  <si>
    <t>Merthyr Tydfil</t>
  </si>
  <si>
    <t>Conwy</t>
  </si>
  <si>
    <t>ELECTORATE TABLE</t>
  </si>
  <si>
    <t>Total</t>
  </si>
  <si>
    <t>Aberavon CC</t>
  </si>
  <si>
    <t>531</t>
  </si>
  <si>
    <t>Alyn and Deeside CC</t>
  </si>
  <si>
    <t>532</t>
  </si>
  <si>
    <t>Blaenau Gwent CC</t>
  </si>
  <si>
    <t>Brecon and Radnorshire CC</t>
  </si>
  <si>
    <t>534</t>
  </si>
  <si>
    <t>Bridgend CC</t>
  </si>
  <si>
    <t>535</t>
  </si>
  <si>
    <t>536</t>
  </si>
  <si>
    <t>Caerphilly CC</t>
  </si>
  <si>
    <t>537</t>
  </si>
  <si>
    <t>Cardiff Central BC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</si>
  <si>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</si>
  <si>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</si>
  <si>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</si>
  <si>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</si>
  <si>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</si>
  <si>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</si>
  <si>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</si>
  <si>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</si>
  <si>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</si>
  <si>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Ceredigion CC</t>
  </si>
  <si>
    <t>544</t>
  </si>
  <si>
    <t>Clwyd South CC</t>
  </si>
  <si>
    <t>Clwyd West CC</t>
  </si>
  <si>
    <t>546</t>
  </si>
  <si>
    <t>547</t>
  </si>
  <si>
    <t>Cynon Valley CC</t>
  </si>
  <si>
    <t>548</t>
  </si>
  <si>
    <t>Delyn CC</t>
  </si>
  <si>
    <t>Gower CC</t>
  </si>
  <si>
    <t>Islwyn CC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</si>
  <si>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</si>
  <si>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</si>
  <si>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</si>
  <si>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</si>
  <si>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</si>
  <si>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</si>
  <si>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</si>
  <si>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</si>
  <si>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</si>
  <si>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</si>
  <si>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Newport East CC</t>
  </si>
  <si>
    <t>558</t>
  </si>
  <si>
    <t>Newport West CC</t>
  </si>
  <si>
    <t>559</t>
  </si>
  <si>
    <t>Ogmore CC</t>
  </si>
  <si>
    <t>Pontypridd CC</t>
  </si>
  <si>
    <t>561</t>
  </si>
  <si>
    <t>Teigl (20)</t>
  </si>
  <si>
    <t>Preseli Pembrokeshire CC</t>
  </si>
  <si>
    <t>562</t>
  </si>
  <si>
    <t>Rhondda CC</t>
  </si>
  <si>
    <t>563</t>
  </si>
  <si>
    <t>Swansea East BC</t>
  </si>
  <si>
    <t>564</t>
  </si>
  <si>
    <t>Swansea West BC</t>
  </si>
  <si>
    <t>565</t>
  </si>
  <si>
    <t>Torfaen CC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</si>
  <si>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</si>
  <si>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</si>
  <si>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</si>
  <si>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</si>
  <si>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</si>
  <si>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</si>
  <si>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</si>
  <si>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</si>
  <si>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</si>
  <si>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</si>
  <si>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</si>
  <si>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</si>
  <si>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Betws yn Rhos</t>
  </si>
  <si>
    <t>7.</t>
  </si>
  <si>
    <t>Colwyn</t>
  </si>
  <si>
    <t>Eirias</t>
  </si>
  <si>
    <t>Gele</t>
  </si>
  <si>
    <t>Glyn</t>
  </si>
  <si>
    <t>Kinmel Bay</t>
  </si>
  <si>
    <t>Llanddulas</t>
  </si>
  <si>
    <t>Llangernyw</t>
  </si>
  <si>
    <t>Llansannan</t>
  </si>
  <si>
    <t>Llysfaen</t>
  </si>
  <si>
    <t>Mochdre</t>
  </si>
  <si>
    <t>Pentre Mawr</t>
  </si>
  <si>
    <t>Rhiw</t>
  </si>
  <si>
    <t>Rhos</t>
  </si>
  <si>
    <t>Towyn</t>
  </si>
  <si>
    <t>Uwchaled</t>
  </si>
  <si>
    <t/>
  </si>
  <si>
    <t>Bodelwyddan</t>
  </si>
  <si>
    <t>Corwen</t>
  </si>
  <si>
    <t>Denbigh Central</t>
  </si>
  <si>
    <t>4.</t>
  </si>
  <si>
    <t>Denbigh Lower</t>
  </si>
  <si>
    <t>Denbigh Upper/Henllan</t>
  </si>
  <si>
    <t>Efenechtyd</t>
  </si>
  <si>
    <t>8.</t>
  </si>
  <si>
    <t>Llanarmon-yn-Ial/Llandegla</t>
  </si>
  <si>
    <t>9.</t>
  </si>
  <si>
    <t>10.</t>
  </si>
  <si>
    <t>Llandrillo</t>
  </si>
  <si>
    <t>Llandyrnog</t>
  </si>
  <si>
    <t>Llanfair Dyffryn Clwyd/Gwyddelwern</t>
  </si>
  <si>
    <t>13.</t>
  </si>
  <si>
    <t>Llangollen</t>
  </si>
  <si>
    <t>Llangollen Rural</t>
  </si>
  <si>
    <t>Llanrhaeadr-yng-Nghinmeirch</t>
  </si>
  <si>
    <t>Prestatyn Central</t>
  </si>
  <si>
    <t>Prestatyn East</t>
  </si>
  <si>
    <t>Prestatyn North</t>
  </si>
  <si>
    <t>Rhyl East</t>
  </si>
  <si>
    <t>Rhyl South West</t>
  </si>
  <si>
    <t>Rhyl West</t>
  </si>
  <si>
    <t>Ruthin</t>
  </si>
  <si>
    <t>St.Asaph East</t>
  </si>
  <si>
    <t>St.Asaph West</t>
  </si>
  <si>
    <t>Trefnant</t>
  </si>
  <si>
    <t>Tremeirchion</t>
  </si>
  <si>
    <t>Aston</t>
  </si>
  <si>
    <t>Bagillt East</t>
  </si>
  <si>
    <t>Bagillt West</t>
  </si>
  <si>
    <t>Broughton South</t>
  </si>
  <si>
    <t>Buckley Bistre East</t>
  </si>
  <si>
    <t>Buckley Bistre West</t>
  </si>
  <si>
    <t>Buckley Mountain</t>
  </si>
  <si>
    <t>Buckley Pentrobin</t>
  </si>
  <si>
    <t>Caergwrle</t>
  </si>
  <si>
    <t>Caerwys</t>
  </si>
  <si>
    <t>Cilcain</t>
  </si>
  <si>
    <t>Connah's Quay Central</t>
  </si>
  <si>
    <t>Connah's Quay Golftyn</t>
  </si>
  <si>
    <t>Connah's Quay South</t>
  </si>
  <si>
    <t>Connah's Quay Wepre</t>
  </si>
  <si>
    <t>Ewloe</t>
  </si>
  <si>
    <t>Ffynnongroyw</t>
  </si>
  <si>
    <t>Flint Castle</t>
  </si>
  <si>
    <t>Flint Coleshill</t>
  </si>
  <si>
    <t>Flint Oakenholt</t>
  </si>
  <si>
    <t>Flint Trelawny</t>
  </si>
  <si>
    <t>Greenfield</t>
  </si>
  <si>
    <t>Gronant</t>
  </si>
  <si>
    <t>Gwernaffield</t>
  </si>
  <si>
    <t>Gwernymynydd</t>
  </si>
  <si>
    <t>Halkyn</t>
  </si>
  <si>
    <t>Hawarden</t>
  </si>
  <si>
    <t>Higher Kinnerton</t>
  </si>
  <si>
    <t>Holywell East</t>
  </si>
  <si>
    <t>Holywell West</t>
  </si>
  <si>
    <t>Hope</t>
  </si>
  <si>
    <t>Leeswood</t>
  </si>
  <si>
    <t>Llanfynydd</t>
  </si>
  <si>
    <t>Mancot</t>
  </si>
  <si>
    <t>Mold East</t>
  </si>
  <si>
    <t>Mold South</t>
  </si>
  <si>
    <t>Mold West</t>
  </si>
  <si>
    <t>Mostyn</t>
  </si>
  <si>
    <t>New Brighton</t>
  </si>
  <si>
    <t>Northop</t>
  </si>
  <si>
    <t>Penyffordd</t>
  </si>
  <si>
    <t>Queensferry</t>
  </si>
  <si>
    <t>Sealand</t>
  </si>
  <si>
    <t>Trelawnyd and Gwaenysgor</t>
  </si>
  <si>
    <t>Treuddyn</t>
  </si>
  <si>
    <t>Whitford</t>
  </si>
  <si>
    <t>Acton</t>
  </si>
  <si>
    <t>Borras Park</t>
  </si>
  <si>
    <t>Bronington</t>
  </si>
  <si>
    <t>Brymbo</t>
  </si>
  <si>
    <t>Bryn Cefn</t>
  </si>
  <si>
    <t>Cefn</t>
  </si>
  <si>
    <t>Chirk North</t>
  </si>
  <si>
    <t>Chirk South</t>
  </si>
  <si>
    <t>Coedpoeth</t>
  </si>
  <si>
    <t>Esclusham</t>
  </si>
  <si>
    <t>Garden Village</t>
  </si>
  <si>
    <t>Gresford East and West</t>
  </si>
  <si>
    <t>Grosvenor</t>
  </si>
  <si>
    <t>Gwenfro</t>
  </si>
  <si>
    <t>Gwersyllt East and South</t>
  </si>
  <si>
    <t>Gwersyllt North</t>
  </si>
  <si>
    <t>Gwersyllt West</t>
  </si>
  <si>
    <t>Holt</t>
  </si>
  <si>
    <t>Johnstown</t>
  </si>
  <si>
    <t>Little Acton</t>
  </si>
  <si>
    <t>Llay</t>
  </si>
  <si>
    <t>Maesydre</t>
  </si>
  <si>
    <t>Marchwiel</t>
  </si>
  <si>
    <t>Minera</t>
  </si>
  <si>
    <t>New Broughton</t>
  </si>
  <si>
    <t>Overton</t>
  </si>
  <si>
    <t>Pant</t>
  </si>
  <si>
    <t>Penycae</t>
  </si>
  <si>
    <t>Plas Madoc</t>
  </si>
  <si>
    <t>Queensway</t>
  </si>
  <si>
    <t>Rhosnesni</t>
  </si>
  <si>
    <t>Rossett</t>
  </si>
  <si>
    <t>Ruabon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</si>
  <si>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</si>
  <si>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</si>
  <si>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</si>
  <si>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</si>
  <si>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</si>
  <si>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</si>
  <si>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</si>
  <si>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Borth</t>
  </si>
  <si>
    <t>Capel Dewi</t>
  </si>
  <si>
    <t>Ceulanamaesmawr</t>
  </si>
  <si>
    <t>Ciliau Aeron</t>
  </si>
  <si>
    <t>Faenor</t>
  </si>
  <si>
    <t>Lampeter</t>
  </si>
  <si>
    <t>Llanarth</t>
  </si>
  <si>
    <t>Llanbadarn Fawr</t>
  </si>
  <si>
    <t>Llandyfriog</t>
  </si>
  <si>
    <t>Llandysul Town</t>
  </si>
  <si>
    <t>Llanfarian</t>
  </si>
  <si>
    <t>Llanfihangel Ystrad</t>
  </si>
  <si>
    <t>Llangeitho</t>
  </si>
  <si>
    <t>Llangybi</t>
  </si>
  <si>
    <t>Llansantffraid</t>
  </si>
  <si>
    <t>Llanwenog</t>
  </si>
  <si>
    <t>Lledrod</t>
  </si>
  <si>
    <t>Melindwr</t>
  </si>
  <si>
    <t>New Quay</t>
  </si>
  <si>
    <t>Penbryn</t>
  </si>
  <si>
    <t>Tirymynach</t>
  </si>
  <si>
    <t>Trefeurig</t>
  </si>
  <si>
    <t>Tregaron</t>
  </si>
  <si>
    <t>Troedyraur</t>
  </si>
  <si>
    <t>Ystwyth</t>
  </si>
  <si>
    <t>Abergwili</t>
  </si>
  <si>
    <t>Ammanford</t>
  </si>
  <si>
    <t>Betws</t>
  </si>
  <si>
    <t>Bigyn</t>
  </si>
  <si>
    <t>Burry Port</t>
  </si>
  <si>
    <t>Bynea</t>
  </si>
  <si>
    <t>Cenarth</t>
  </si>
  <si>
    <t>Cynwyl Elfed</t>
  </si>
  <si>
    <t>Dafen</t>
  </si>
  <si>
    <t>Elli</t>
  </si>
  <si>
    <t>Felinfoel</t>
  </si>
  <si>
    <t>Garnant</t>
  </si>
  <si>
    <t>Glanamman</t>
  </si>
  <si>
    <t>Glanymor</t>
  </si>
  <si>
    <t>Gorslas</t>
  </si>
  <si>
    <t>Hendy</t>
  </si>
  <si>
    <t>Hengoed</t>
  </si>
  <si>
    <t>Kidwelly</t>
  </si>
  <si>
    <t>Laugharne Township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</si>
  <si>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</si>
  <si>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</si>
  <si>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</si>
  <si>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</si>
  <si>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</si>
  <si>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</si>
  <si>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</si>
  <si>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Canolbarth Mon</t>
  </si>
  <si>
    <t>Llifon</t>
  </si>
  <si>
    <t>Lligwy</t>
  </si>
  <si>
    <t>Seiriol</t>
  </si>
  <si>
    <t>Talybolion</t>
  </si>
  <si>
    <t>Twrcelyn</t>
  </si>
  <si>
    <t>Ynys Gybi</t>
  </si>
  <si>
    <t>Electoral Ward Electorate</t>
  </si>
  <si>
    <t>ONS Code</t>
  </si>
  <si>
    <t>Electoral Ward Name</t>
  </si>
  <si>
    <t>Llandough</t>
  </si>
  <si>
    <t>Wyesham</t>
  </si>
  <si>
    <t>Shirenewton</t>
  </si>
  <si>
    <t>Overmonnow</t>
  </si>
  <si>
    <t>Grofield</t>
  </si>
  <si>
    <t>Drybridge</t>
  </si>
  <si>
    <t>Dixton with Osbaston</t>
  </si>
  <si>
    <t>Devauden</t>
  </si>
  <si>
    <t>W05000424</t>
  </si>
  <si>
    <t xml:space="preserve">Llandaff North </t>
  </si>
  <si>
    <t>Llanishen</t>
  </si>
  <si>
    <t xml:space="preserve">Whitchurch and Tongwynlais </t>
  </si>
  <si>
    <t>Creigiau/St.Fagans</t>
  </si>
  <si>
    <t xml:space="preserve">Ely </t>
  </si>
  <si>
    <t>(2) as amended by the City and County of Cardiff (Old St. Mellons, Rumney and Trowbridge Communities) Order 2009</t>
  </si>
  <si>
    <t>Rumney (2)</t>
  </si>
  <si>
    <t>Trowbridge (2)</t>
  </si>
  <si>
    <t>Lisvane (1)</t>
  </si>
  <si>
    <t>(1) as amended by the Cardiff (Llandaf North, Whitchurch, Llanishen, Lisvane, Ely and St. Fagans) Order 2003</t>
  </si>
  <si>
    <t xml:space="preserve">Pontprennau/ Old St.Mellons (pt) (2) </t>
  </si>
  <si>
    <t>Pontprennau/ Old St Mellons (pt) (2)</t>
  </si>
  <si>
    <t>(3) as amended by The Prmbrokeshire (Communities) Order 2011</t>
  </si>
  <si>
    <t>(1) as amended by the The Neath Port Talbot and Swansea (Trebanos and Clydach) Order 2002</t>
  </si>
  <si>
    <t>(2) as amended by the Swansea Communities Order 2011</t>
  </si>
  <si>
    <t>Clydach (pt) (1) (2)</t>
  </si>
  <si>
    <t>Dunvant (pt) (2)</t>
  </si>
  <si>
    <t>Clydach (pt) (2)</t>
  </si>
  <si>
    <t>(1) as amended by the Rhondda Cynon Taf (Llanharan, Llanharry, Llantrisant and Ponty-y-clun Communities) Order 2008</t>
  </si>
  <si>
    <t>(1) as amended by the Carmarthenshire and Pembrokeshire (Clynderwen, Cilymaenllwyd and Henllanfallteg) Order 2002</t>
  </si>
  <si>
    <t>(2) as amended by the Ceredigion and Pembrokeshire (St Dogmaels) Order 2002</t>
  </si>
  <si>
    <t>Cockett (pt) (2)</t>
  </si>
  <si>
    <t>Landore (pt) (2)</t>
  </si>
  <si>
    <t>Dinas Powys (pt) (2)</t>
  </si>
  <si>
    <t>(2) as amended by the Cardiff and the Vale of Glamorgan Communities Order 2011</t>
  </si>
  <si>
    <t>St. Augustine's (1)</t>
  </si>
  <si>
    <t>(1) Prior to the 2003 Order, Plymouth and St. Augustine's were included together in the Alexandra division</t>
  </si>
  <si>
    <t>Dinas Powys (pt) (3)</t>
  </si>
  <si>
    <t>(3) as amended by the Cardiff and the Vale of Glamorgan Communities Order 2011</t>
  </si>
  <si>
    <t>total</t>
  </si>
  <si>
    <t>Pant-yr-afon/ Penmaenan</t>
  </si>
  <si>
    <t>Martletwy (pt) (3)</t>
  </si>
  <si>
    <t>(1) Prior to the 2002 Order, Aberystwyth was split into Aberystwyth East, Aberystwyth North, Aberystwyth South and Aberystwyth West</t>
  </si>
  <si>
    <t>(2) Prior to the 2002 Order, Cardigan was a single electoral division</t>
  </si>
  <si>
    <t>(3) Prior to the 2002 Order, Llanbadarn Fawr was a single electoral division</t>
  </si>
  <si>
    <t>(4) as amended by the Ceredigion and Pembrokeshire (St Dogmaels) Order 2002</t>
  </si>
  <si>
    <t>Llangyfelach (pt) (2)</t>
  </si>
  <si>
    <t>Llandow/ Ewenny</t>
  </si>
  <si>
    <t>Arllechwedd (5)</t>
  </si>
  <si>
    <t>Bethel (7)</t>
  </si>
  <si>
    <t>Cwm-y-Glo (15)</t>
  </si>
  <si>
    <t>Deiniolen (8)</t>
  </si>
  <si>
    <t>Gerlan (12)</t>
  </si>
  <si>
    <t>Groeslon (13)</t>
  </si>
  <si>
    <t>Llanllyfni (14)</t>
  </si>
  <si>
    <t>Llanrug (15)</t>
  </si>
  <si>
    <t>Penisarwaun (7) (8)</t>
  </si>
  <si>
    <t>Talysarn (13) (14)</t>
  </si>
  <si>
    <t xml:space="preserve">Tregarth &amp; Mynydd Llandygai (6)                                   </t>
  </si>
  <si>
    <t>(5) Prior to the 2002 Order, part of the Arllechwedd division was included in the former Llandygai division</t>
  </si>
  <si>
    <t>(7) Prior to the 2002 Order, part of the Penisarwaun division was included in the Bethel division</t>
  </si>
  <si>
    <t>(8) Prior to the 2002 Order, part of the Penisarawun division was included in the Deiniolen division</t>
  </si>
  <si>
    <t>(12) Prior to the 2002 Order, part of the Gerlan division was included in the former Rachub division</t>
  </si>
  <si>
    <t>(15) Prior to the 2002 Order, the Cwm y Glo division was included in the Llanrug division</t>
  </si>
  <si>
    <t>Nantmel (1)</t>
  </si>
  <si>
    <t>1.</t>
  </si>
  <si>
    <t>2.</t>
  </si>
  <si>
    <t>3.</t>
  </si>
  <si>
    <t>5.</t>
  </si>
  <si>
    <t>6.</t>
  </si>
  <si>
    <t>11.</t>
  </si>
  <si>
    <t>12.</t>
  </si>
  <si>
    <t>14.</t>
  </si>
  <si>
    <t>15.</t>
  </si>
  <si>
    <t>16.</t>
  </si>
  <si>
    <t>Ynys Môn ac Arfon</t>
  </si>
  <si>
    <t>Ynys Mon ac Arfon / Isle of Anglesey and Arfon</t>
  </si>
  <si>
    <t>Alyn and Deeside / Alyn a Glannau Dyfrdwy</t>
  </si>
  <si>
    <t>Brecon, Radnor and Montgomery / Aberhonddu, Maesyfed a Threfaldwyn</t>
  </si>
  <si>
    <t xml:space="preserve">Bridgend and Vale of Glamorgan West / Pen-y-bont a Gorllewin Bro Morgannwg </t>
  </si>
  <si>
    <t>Vale of Glamorgan East / Dwyrain Bro Morgannwg</t>
  </si>
  <si>
    <t>Cynon Valley and Pontypridd / Cwm Cynon a Phontypridd</t>
  </si>
  <si>
    <t>Rhondda and Llantrisant / Rhondda a Llantrisant</t>
  </si>
  <si>
    <t>Newport / Casnewydd</t>
  </si>
  <si>
    <t>Monmouthshire / Sir Fynwy</t>
  </si>
  <si>
    <t>Ogmore and Port Talbot / Ogwr a Phort Talbot</t>
  </si>
  <si>
    <t>Swansea East / Dwyrain Abertawe</t>
  </si>
  <si>
    <t>Gower and Swansea West / Gwyr a Gorllewin Abertawe</t>
  </si>
  <si>
    <t>Cardiff South and East / De a Dwyrain Caerdydd</t>
  </si>
  <si>
    <t>Cardiff North / Gogledd Caerdydd</t>
  </si>
  <si>
    <t>Cardiff West / Gorllewin Caerdydd</t>
  </si>
  <si>
    <t>Caerphilly / Caerffili</t>
  </si>
  <si>
    <t>Merthyr Tydfil and Rhymney / Merthyr Tudful a Rhymni</t>
  </si>
  <si>
    <t>Llanelli and Lliw / Llanelli a Lliw</t>
  </si>
  <si>
    <t>Flint and Rhuddlan / Flint a Rhuddlan</t>
  </si>
  <si>
    <t>De Clwyd a Gogledd Sir Faldwyn / South Clwyd and North Montgomeryshire</t>
  </si>
  <si>
    <t>Caerfyrddin / Carmarthenshire</t>
  </si>
  <si>
    <t>Ceredigion a Gogledd Sir Benfro / Ceredigion and North Pembrokeshire</t>
  </si>
  <si>
    <t>South Pembrokeshire / De Sir Benfro</t>
  </si>
  <si>
    <t>Colwyn and Conwy / Colwyn a Conwy</t>
  </si>
  <si>
    <t>Wrexham Maelor / Wrecsam Maelor</t>
  </si>
  <si>
    <t>Torfaen / Torfaen</t>
  </si>
  <si>
    <t>Gogledd Clwyd a Gwynedd / North Clwyd and Gwynedd</t>
  </si>
  <si>
    <t>W05000730</t>
  </si>
  <si>
    <t>Colwyn and Conwy CC</t>
  </si>
  <si>
    <t>Brecon, Radnor and Montgomery CC</t>
  </si>
  <si>
    <t>Cardiff South and East BC</t>
  </si>
  <si>
    <t>Caerfyrddin CC</t>
  </si>
  <si>
    <t>Ceredigion a Gogledd Sir Benfro CC</t>
  </si>
  <si>
    <t>Gogledd Clwyd a Gwynedd CC</t>
  </si>
  <si>
    <t>Cynon Valley and Pontypridd CC</t>
  </si>
  <si>
    <t>Flint and Rhuddlan CC</t>
  </si>
  <si>
    <t>Llanelli and Lliw CC</t>
  </si>
  <si>
    <t>Monmouthshire CC</t>
  </si>
  <si>
    <t>De Clwyd a Gogledd Sir Faldwyn CC</t>
  </si>
  <si>
    <t>Neath and Aberavon CC</t>
  </si>
  <si>
    <t>Ogmore and Port Talbot CC</t>
  </si>
  <si>
    <t>South Pembrokeshire CC</t>
  </si>
  <si>
    <t>Rhondda and Llantrisant CC</t>
  </si>
  <si>
    <t>Vale of Glamorgan East CC</t>
  </si>
  <si>
    <t>Wrexham Maelor CC</t>
  </si>
  <si>
    <t>Ynys Môn ac Arfon CC</t>
  </si>
  <si>
    <t>Bridgend and Vale of Glamorgan West CC</t>
  </si>
  <si>
    <t>The Aberoer and Pentrebychan wards of the Community of Esclusham (Ponciau)</t>
  </si>
  <si>
    <t>Ponciau North, Ponciau South and Rhos wards of the Community of Rhosllanerchrugog (Ponciau)</t>
  </si>
  <si>
    <t>Gower and Swansea West CC</t>
  </si>
  <si>
    <t>Newport BC</t>
  </si>
  <si>
    <t>Existing Constituency</t>
  </si>
  <si>
    <t>Carmarthen East and Dinefwyr CC</t>
  </si>
  <si>
    <t>Dwfor Meirionnydd CC</t>
  </si>
  <si>
    <t>Existing Constituencies</t>
  </si>
  <si>
    <t xml:space="preserve">Hengoed
</t>
  </si>
  <si>
    <t>Bridgend and West Vale of Glamorgan CC</t>
  </si>
  <si>
    <t xml:space="preserve">Merthyr Tydfil and Rhymney CC </t>
  </si>
  <si>
    <t>Neath and Aberavon / Castell-nedd ac Aberafan</t>
  </si>
  <si>
    <t>Ynys Mon CC</t>
  </si>
  <si>
    <t>Beguildy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</si>
</sst>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83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0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51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495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45" fillId="0" borderId="0" xfId="0" applyFont="1" applyAlignment="1">
      <alignment/>
    </xf>
    <xf numFmtId="172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72" fontId="46" fillId="0" borderId="0" xfId="0" applyFont="1" applyAlignment="1" applyProtection="1">
      <alignment horizontal="left"/>
      <protection locked="0"/>
    </xf>
    <xf numFmtId="3" fontId="46" fillId="0" borderId="0" xfId="0" applyNumberFormat="1" applyFont="1" applyAlignment="1" applyProtection="1">
      <alignment/>
      <protection locked="0"/>
    </xf>
    <xf numFmtId="172" fontId="47" fillId="0" borderId="0" xfId="0" applyFont="1" applyAlignment="1">
      <alignment/>
    </xf>
    <xf numFmtId="172" fontId="47" fillId="0" borderId="0" xfId="0" applyFont="1" applyAlignment="1" applyProtection="1">
      <alignment horizontal="right"/>
      <protection locked="0"/>
    </xf>
    <xf numFmtId="172" fontId="47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3" fontId="45" fillId="0" borderId="0" xfId="0" applyNumberFormat="1" applyFont="1" applyAlignment="1" applyProtection="1">
      <alignment vertical="center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82" fontId="45" fillId="0" borderId="0" xfId="69" applyNumberFormat="1" applyFont="1" applyAlignment="1" applyProtection="1">
      <alignment/>
      <protection locked="0"/>
    </xf>
    <xf numFmtId="3" fontId="45" fillId="0" borderId="0" xfId="0" applyNumberFormat="1" applyFont="1" applyFill="1" applyAlignment="1" applyProtection="1">
      <alignment/>
      <protection locked="0"/>
    </xf>
    <xf numFmtId="182" fontId="45" fillId="0" borderId="0" xfId="69" applyNumberFormat="1" applyFont="1" applyFill="1" applyAlignment="1" applyProtection="1">
      <alignment/>
      <protection locked="0"/>
    </xf>
    <xf numFmtId="174" fontId="45" fillId="0" borderId="0" xfId="96" applyFont="1">
      <alignment/>
      <protection/>
    </xf>
    <xf numFmtId="174" fontId="45" fillId="0" borderId="0" xfId="96" applyFont="1" applyAlignment="1" applyProtection="1">
      <alignment horizontal="left"/>
      <protection locked="0"/>
    </xf>
    <xf numFmtId="3" fontId="45" fillId="0" borderId="0" xfId="96" applyNumberFormat="1" applyFont="1" applyProtection="1">
      <alignment/>
      <protection locked="0"/>
    </xf>
    <xf numFmtId="174" fontId="45" fillId="0" borderId="0" xfId="96" applyFont="1" applyProtection="1">
      <alignment/>
      <protection locked="0"/>
    </xf>
    <xf numFmtId="174" fontId="48" fillId="0" borderId="0" xfId="96" applyFont="1" applyAlignment="1" applyProtection="1">
      <alignment horizontal="left"/>
      <protection locked="0"/>
    </xf>
    <xf numFmtId="174" fontId="48" fillId="0" borderId="0" xfId="96" applyFont="1">
      <alignment/>
      <protection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174" fontId="48" fillId="0" borderId="0" xfId="95" applyFont="1" applyAlignment="1" applyProtection="1">
      <alignment horizontal="left"/>
      <protection locked="0"/>
    </xf>
    <xf numFmtId="3" fontId="45" fillId="0" borderId="0" xfId="95" applyNumberFormat="1" applyFont="1" applyProtection="1">
      <alignment/>
      <protection locked="0"/>
    </xf>
    <xf numFmtId="174" fontId="45" fillId="0" borderId="0" xfId="95" applyFont="1" applyProtection="1">
      <alignment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Border="1" applyProtection="1">
      <alignment/>
      <protection locked="0"/>
    </xf>
    <xf numFmtId="176" fontId="45" fillId="0" borderId="0" xfId="95" applyNumberFormat="1" applyFont="1" applyAlignment="1">
      <alignment horizontal="left"/>
      <protection/>
    </xf>
    <xf numFmtId="0" fontId="45" fillId="0" borderId="0" xfId="0" applyNumberFormat="1" applyFont="1" applyAlignment="1">
      <alignment/>
    </xf>
    <xf numFmtId="182" fontId="45" fillId="0" borderId="0" xfId="69" applyNumberFormat="1" applyFont="1" applyAlignment="1">
      <alignment/>
    </xf>
    <xf numFmtId="3" fontId="45" fillId="0" borderId="0" xfId="0" applyNumberFormat="1" applyFont="1" applyBorder="1" applyAlignment="1" applyProtection="1">
      <alignment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6" fontId="45" fillId="0" borderId="0" xfId="0" applyNumberFormat="1" applyFont="1" applyAlignment="1" applyProtection="1">
      <alignment horizontal="left"/>
      <protection locked="0"/>
    </xf>
    <xf numFmtId="3" fontId="45" fillId="0" borderId="0" xfId="0" applyNumberFormat="1" applyFont="1" applyFill="1" applyAlignment="1" applyProtection="1">
      <alignment/>
      <protection locked="0"/>
    </xf>
    <xf numFmtId="3" fontId="45" fillId="0" borderId="0" xfId="0" applyNumberFormat="1" applyFont="1" applyFill="1" applyBorder="1" applyAlignment="1" applyProtection="1">
      <alignment/>
      <protection locked="0"/>
    </xf>
    <xf numFmtId="174" fontId="45" fillId="0" borderId="0" xfId="96" applyFont="1">
      <alignment/>
      <protection/>
    </xf>
    <xf numFmtId="174" fontId="45" fillId="0" borderId="0" xfId="96" applyFont="1" applyAlignment="1" applyProtection="1">
      <alignment horizontal="left"/>
      <protection locked="0"/>
    </xf>
    <xf numFmtId="3" fontId="45" fillId="0" borderId="0" xfId="96" applyNumberFormat="1" applyFont="1" applyProtection="1">
      <alignment/>
      <protection locked="0"/>
    </xf>
    <xf numFmtId="174" fontId="45" fillId="0" borderId="0" xfId="96" applyFont="1" applyProtection="1">
      <alignment/>
      <protection locked="0"/>
    </xf>
    <xf numFmtId="174" fontId="48" fillId="0" borderId="0" xfId="96" applyFont="1" applyAlignment="1" applyProtection="1">
      <alignment horizontal="left"/>
      <protection locked="0"/>
    </xf>
    <xf numFmtId="174" fontId="48" fillId="0" borderId="0" xfId="96" applyFont="1">
      <alignment/>
      <protection/>
    </xf>
    <xf numFmtId="3" fontId="45" fillId="0" borderId="0" xfId="96" applyNumberFormat="1" applyFont="1" applyBorder="1" applyProtection="1">
      <alignment/>
      <protection locked="0"/>
    </xf>
    <xf numFmtId="3" fontId="45" fillId="0" borderId="0" xfId="96" applyNumberFormat="1" applyFont="1" applyBorder="1">
      <alignment/>
      <protection/>
    </xf>
    <xf numFmtId="3" fontId="45" fillId="0" borderId="0" xfId="96" applyNumberFormat="1" applyFont="1" applyFill="1" applyProtection="1">
      <alignment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174" fontId="48" fillId="0" borderId="0" xfId="95" applyFont="1" applyAlignment="1" applyProtection="1">
      <alignment horizontal="left"/>
      <protection locked="0"/>
    </xf>
    <xf numFmtId="3" fontId="45" fillId="0" borderId="0" xfId="95" applyNumberFormat="1" applyFont="1" applyProtection="1">
      <alignment/>
      <protection locked="0"/>
    </xf>
    <xf numFmtId="174" fontId="45" fillId="0" borderId="0" xfId="95" applyFont="1" applyProtection="1">
      <alignment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>
      <alignment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174" fontId="45" fillId="0" borderId="0" xfId="95" applyFont="1" applyAlignment="1" applyProtection="1">
      <alignment horizontal="left"/>
      <protection locked="0"/>
    </xf>
    <xf numFmtId="1" fontId="45" fillId="0" borderId="0" xfId="0" applyNumberFormat="1" applyFont="1" applyFill="1" applyAlignment="1" applyProtection="1">
      <alignment horizontal="left"/>
      <protection locked="0"/>
    </xf>
    <xf numFmtId="3" fontId="45" fillId="0" borderId="0" xfId="0" applyNumberFormat="1" applyFont="1" applyFill="1" applyAlignment="1" applyProtection="1">
      <alignment vertical="center"/>
      <protection locked="0"/>
    </xf>
    <xf numFmtId="172" fontId="45" fillId="0" borderId="0" xfId="0" applyFont="1" applyFill="1" applyAlignment="1">
      <alignment/>
    </xf>
    <xf numFmtId="1" fontId="45" fillId="0" borderId="0" xfId="0" applyNumberFormat="1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>
      <alignment/>
    </xf>
    <xf numFmtId="3" fontId="46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/>
      <protection locked="0"/>
    </xf>
    <xf numFmtId="182" fontId="45" fillId="0" borderId="0" xfId="69" applyNumberFormat="1" applyFont="1" applyAlignment="1">
      <alignment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right"/>
      <protection locked="0"/>
    </xf>
    <xf numFmtId="3" fontId="45" fillId="0" borderId="0" xfId="0" applyNumberFormat="1" applyFont="1" applyAlignment="1" applyProtection="1">
      <alignment vertical="center"/>
      <protection locked="0"/>
    </xf>
    <xf numFmtId="3" fontId="45" fillId="0" borderId="0" xfId="0" applyNumberFormat="1" applyFont="1" applyFill="1" applyAlignment="1" applyProtection="1">
      <alignment/>
      <protection locked="0"/>
    </xf>
    <xf numFmtId="174" fontId="45" fillId="0" borderId="0" xfId="96" applyFont="1">
      <alignment/>
      <protection/>
    </xf>
    <xf numFmtId="174" fontId="45" fillId="0" borderId="0" xfId="96" applyFont="1" applyAlignment="1" applyProtection="1">
      <alignment horizontal="left"/>
      <protection locked="0"/>
    </xf>
    <xf numFmtId="3" fontId="45" fillId="0" borderId="0" xfId="96" applyNumberFormat="1" applyFont="1" applyProtection="1">
      <alignment/>
      <protection locked="0"/>
    </xf>
    <xf numFmtId="174" fontId="45" fillId="0" borderId="0" xfId="96" applyFont="1" applyProtection="1">
      <alignment/>
      <protection locked="0"/>
    </xf>
    <xf numFmtId="174" fontId="45" fillId="0" borderId="0" xfId="95" applyFont="1">
      <alignment/>
      <protection/>
    </xf>
    <xf numFmtId="3" fontId="45" fillId="0" borderId="0" xfId="95" applyNumberFormat="1" applyFont="1" applyProtection="1">
      <alignment/>
      <protection locked="0"/>
    </xf>
    <xf numFmtId="174" fontId="45" fillId="0" borderId="0" xfId="95" applyFont="1" applyProtection="1">
      <alignment/>
      <protection locked="0"/>
    </xf>
    <xf numFmtId="1" fontId="45" fillId="0" borderId="0" xfId="0" applyNumberFormat="1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right"/>
      <protection locked="0"/>
    </xf>
    <xf numFmtId="172" fontId="45" fillId="0" borderId="0" xfId="0" applyFont="1" applyFill="1" applyAlignment="1" applyProtection="1">
      <alignment horizontal="righ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Fill="1" applyAlignment="1" applyProtection="1">
      <alignment horizontal="left"/>
      <protection locked="0"/>
    </xf>
    <xf numFmtId="172" fontId="48" fillId="0" borderId="0" xfId="0" applyFont="1" applyAlignment="1">
      <alignment horizontal="left"/>
    </xf>
    <xf numFmtId="174" fontId="45" fillId="0" borderId="0" xfId="96" applyFont="1" applyAlignment="1" applyProtection="1">
      <alignment horizontal="right"/>
      <protection locked="0"/>
    </xf>
    <xf numFmtId="174" fontId="45" fillId="0" borderId="0" xfId="95" applyFont="1" applyAlignment="1" applyProtection="1">
      <alignment horizontal="right"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right"/>
      <protection locked="0"/>
    </xf>
    <xf numFmtId="174" fontId="45" fillId="0" borderId="0" xfId="95" applyFont="1" applyAlignment="1" applyProtection="1">
      <alignment horizontal="righ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right"/>
      <protection locked="0"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4" fontId="45" fillId="0" borderId="0" xfId="96" applyFont="1" applyAlignment="1" applyProtection="1">
      <alignment horizontal="left"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6" applyFont="1">
      <alignment/>
      <protection/>
    </xf>
    <xf numFmtId="174" fontId="45" fillId="0" borderId="0" xfId="95" applyFont="1">
      <alignment/>
      <protection/>
    </xf>
    <xf numFmtId="172" fontId="45" fillId="0" borderId="0" xfId="0" applyFont="1" applyAlignment="1">
      <alignment/>
    </xf>
    <xf numFmtId="0" fontId="45" fillId="0" borderId="0" xfId="0" applyNumberFormat="1" applyFont="1" applyAlignment="1" applyProtection="1">
      <alignment horizontal="left"/>
      <protection locked="0"/>
    </xf>
    <xf numFmtId="174" fontId="45" fillId="0" borderId="0" xfId="95" applyFont="1" applyFill="1" applyAlignment="1" applyProtection="1">
      <alignment horizontal="left"/>
      <protection locked="0"/>
    </xf>
    <xf numFmtId="172" fontId="4" fillId="0" borderId="0" xfId="0" applyFont="1" applyBorder="1" applyAlignment="1">
      <alignment vertical="top" wrapText="1"/>
    </xf>
    <xf numFmtId="172" fontId="45" fillId="0" borderId="0" xfId="0" applyFont="1" applyAlignment="1">
      <alignment wrapText="1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4" fontId="45" fillId="0" borderId="0" xfId="96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4" fontId="45" fillId="0" borderId="0" xfId="96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4" fontId="45" fillId="0" borderId="0" xfId="96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6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4" fontId="45" fillId="0" borderId="0" xfId="96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Border="1">
      <alignment/>
      <protection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>
      <alignment/>
      <protection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6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4" fontId="45" fillId="0" borderId="0" xfId="96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5" fillId="0" borderId="0" xfId="0" applyFont="1" applyAlignment="1" applyProtection="1">
      <alignment horizontal="left" vertical="center"/>
      <protection locked="0"/>
    </xf>
    <xf numFmtId="172" fontId="45" fillId="0" borderId="0" xfId="0" applyFont="1" applyAlignment="1" applyProtection="1">
      <alignment horizontal="left" vertical="center" wrapText="1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6" applyFont="1" applyAlignment="1" applyProtection="1">
      <alignment horizontal="left"/>
      <protection locked="0"/>
    </xf>
    <xf numFmtId="174" fontId="45" fillId="0" borderId="0" xfId="96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33" borderId="0" xfId="0" applyFont="1" applyFill="1" applyAlignment="1" applyProtection="1">
      <alignment horizontal="left"/>
      <protection locked="0"/>
    </xf>
    <xf numFmtId="9" fontId="45" fillId="0" borderId="0" xfId="101" applyFont="1" applyAlignment="1">
      <alignment/>
    </xf>
    <xf numFmtId="3" fontId="45" fillId="0" borderId="0" xfId="69" applyNumberFormat="1" applyFont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CLWYD" xfId="95"/>
    <cellStyle name="Normal_DYFED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1"/>
  <sheetViews>
    <sheetView showGridLines="0" zoomScalePageLayoutView="0" workbookViewId="0" topLeftCell="A1">
      <selection activeCell="B13" sqref="B13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296875" style="40" customWidth="1"/>
    <col min="4" max="16384" width="9.796875" style="40" customWidth="1"/>
  </cols>
  <sheetData>
    <row r="1" spans="1:3" ht="15.75">
      <c r="A1" s="47" t="s">
        <v>1486</v>
      </c>
      <c r="B1" s="45"/>
      <c r="C1" s="46">
        <v>2016</v>
      </c>
    </row>
    <row r="2" spans="1:3" ht="15.75">
      <c r="A2" s="43"/>
      <c r="B2" s="41"/>
      <c r="C2" s="41"/>
    </row>
    <row r="3" spans="1:3" ht="15.75">
      <c r="A3" s="43" t="s">
        <v>1487</v>
      </c>
      <c r="B3" s="41"/>
      <c r="C3" s="44">
        <f>SUM(C5:C33)</f>
        <v>2181841</v>
      </c>
    </row>
    <row r="4" spans="1:3" ht="15.75">
      <c r="A4" s="41"/>
      <c r="B4" s="41"/>
      <c r="C4" s="42"/>
    </row>
    <row r="5" spans="1:3" ht="15.75">
      <c r="A5" s="43" t="s">
        <v>1489</v>
      </c>
      <c r="B5" s="43" t="s">
        <v>1857</v>
      </c>
      <c r="C5" s="44">
        <f>'Colwyn and Conwy '!D4</f>
        <v>75035</v>
      </c>
    </row>
    <row r="6" spans="1:3" ht="15.75">
      <c r="A6" s="43" t="s">
        <v>1491</v>
      </c>
      <c r="B6" s="43" t="s">
        <v>1490</v>
      </c>
      <c r="C6" s="44">
        <f>'Alyn and Deeside '!D42</f>
        <v>76678</v>
      </c>
    </row>
    <row r="7" spans="1:3" ht="15.75">
      <c r="A7" s="43" t="s">
        <v>1494</v>
      </c>
      <c r="B7" s="43" t="s">
        <v>1492</v>
      </c>
      <c r="C7" s="44">
        <f>'Blaenau Gwent '!D29</f>
        <v>75664</v>
      </c>
    </row>
    <row r="8" spans="1:3" ht="15.75">
      <c r="A8" s="43" t="s">
        <v>1496</v>
      </c>
      <c r="B8" s="43" t="s">
        <v>1858</v>
      </c>
      <c r="C8" s="44">
        <f>'Brecon, Radnor and Montgomery '!D59</f>
        <v>72115</v>
      </c>
    </row>
    <row r="9" spans="1:3" ht="15.75">
      <c r="A9" s="43" t="s">
        <v>1497</v>
      </c>
      <c r="B9" s="43" t="s">
        <v>1875</v>
      </c>
      <c r="C9" s="44">
        <f>'Bridgend and VoG West '!D29</f>
        <v>73004</v>
      </c>
    </row>
    <row r="10" spans="1:3" ht="15.75">
      <c r="A10" s="43" t="s">
        <v>1499</v>
      </c>
      <c r="B10" s="43" t="s">
        <v>1498</v>
      </c>
      <c r="C10" s="44">
        <f>'Caerphilly '!$D$4</f>
        <v>76323</v>
      </c>
    </row>
    <row r="11" spans="1:3" ht="15.75">
      <c r="A11" s="43" t="s">
        <v>1502</v>
      </c>
      <c r="B11" s="43" t="s">
        <v>1501</v>
      </c>
      <c r="C11" s="44">
        <f>'Cardiff North '!D4</f>
        <v>78014</v>
      </c>
    </row>
    <row r="12" spans="1:3" ht="15.75">
      <c r="A12" s="43" t="s">
        <v>1504</v>
      </c>
      <c r="B12" s="43" t="s">
        <v>1859</v>
      </c>
      <c r="C12" s="124">
        <f>'Cardiff South and East '!$D$4</f>
        <v>77059</v>
      </c>
    </row>
    <row r="13" spans="1:3" ht="15.75">
      <c r="A13" s="43" t="s">
        <v>1506</v>
      </c>
      <c r="B13" s="43" t="s">
        <v>1505</v>
      </c>
      <c r="C13" s="124">
        <f>'Cardiff West '!$D$4</f>
        <v>75563</v>
      </c>
    </row>
    <row r="14" spans="1:3" ht="15.75">
      <c r="A14" s="43" t="s">
        <v>1508</v>
      </c>
      <c r="B14" s="43" t="s">
        <v>1860</v>
      </c>
      <c r="C14" s="124">
        <f>'Caerfyrddin '!$D$4</f>
        <v>72569</v>
      </c>
    </row>
    <row r="15" spans="1:3" ht="15.75">
      <c r="A15" s="43" t="s">
        <v>1511</v>
      </c>
      <c r="B15" s="43" t="s">
        <v>1861</v>
      </c>
      <c r="C15" s="124">
        <f>'Ceredigion a Gogledd Sir Benfro'!$D$4</f>
        <v>71392</v>
      </c>
    </row>
    <row r="16" spans="1:3" ht="15.75">
      <c r="A16" s="43" t="s">
        <v>1514</v>
      </c>
      <c r="B16" s="43" t="s">
        <v>1862</v>
      </c>
      <c r="C16" s="124">
        <f>'Gogledd Clwyd a Gwynedd'!$D$4</f>
        <v>76147</v>
      </c>
    </row>
    <row r="17" spans="1:3" ht="15.75">
      <c r="A17" s="43" t="s">
        <v>1515</v>
      </c>
      <c r="B17" s="43" t="s">
        <v>1863</v>
      </c>
      <c r="C17" s="124">
        <f>'Cynon Valley and Pontypridd '!$D$4</f>
        <v>78005</v>
      </c>
    </row>
    <row r="18" spans="1:3" ht="15.75">
      <c r="A18" s="43" t="s">
        <v>1517</v>
      </c>
      <c r="B18" s="43" t="s">
        <v>1864</v>
      </c>
      <c r="C18" s="124">
        <f>'Flint and Rhuddlan '!$D$4</f>
        <v>75902</v>
      </c>
    </row>
    <row r="19" spans="1:3" ht="15.75">
      <c r="A19" s="43" t="s">
        <v>1522</v>
      </c>
      <c r="B19" s="43" t="s">
        <v>1865</v>
      </c>
      <c r="C19" s="124">
        <f>'Llanelli and Lliw '!$D$4</f>
        <v>76751</v>
      </c>
    </row>
    <row r="20" spans="1:3" ht="15.75">
      <c r="A20" s="43" t="s">
        <v>1523</v>
      </c>
      <c r="B20" s="43" t="s">
        <v>1524</v>
      </c>
      <c r="C20" s="124">
        <f>'Merthyr Tydfil and Rhymney '!$D$4</f>
        <v>77770</v>
      </c>
    </row>
    <row r="21" spans="1:3" ht="15.75">
      <c r="A21" s="43" t="s">
        <v>1525</v>
      </c>
      <c r="B21" s="43" t="s">
        <v>1866</v>
      </c>
      <c r="C21" s="124">
        <f>'Monmouthshire '!$D$4</f>
        <v>74532</v>
      </c>
    </row>
    <row r="22" spans="1:3" ht="15.75">
      <c r="A22" s="43" t="s">
        <v>1527</v>
      </c>
      <c r="B22" s="43" t="s">
        <v>1867</v>
      </c>
      <c r="C22" s="124">
        <f>'De Clwyd a Gogledd Sir Faldwyn '!$D$4</f>
        <v>71097</v>
      </c>
    </row>
    <row r="23" spans="1:3" ht="15.75">
      <c r="A23" s="43" t="s">
        <v>1529</v>
      </c>
      <c r="B23" s="43" t="s">
        <v>1868</v>
      </c>
      <c r="C23" s="124">
        <f>'Neath and Aberavon '!$D$4</f>
        <v>77397</v>
      </c>
    </row>
    <row r="24" spans="1:3" ht="15.75">
      <c r="A24" s="43" t="s">
        <v>1532</v>
      </c>
      <c r="B24" s="43" t="s">
        <v>1879</v>
      </c>
      <c r="C24" s="124">
        <f>'Newport '!$D$4</f>
        <v>75986</v>
      </c>
    </row>
    <row r="25" spans="1:3" ht="15.75">
      <c r="A25" s="43" t="s">
        <v>1534</v>
      </c>
      <c r="B25" s="43" t="s">
        <v>1869</v>
      </c>
      <c r="C25" s="124">
        <f>'Ogmore and Port Talbot '!$D$4</f>
        <v>72503</v>
      </c>
    </row>
    <row r="26" spans="1:3" ht="15.75">
      <c r="A26" s="43" t="s">
        <v>1537</v>
      </c>
      <c r="B26" s="43" t="s">
        <v>1870</v>
      </c>
      <c r="C26" s="124">
        <f>'South Pembrokeshire '!$D$4</f>
        <v>74070</v>
      </c>
    </row>
    <row r="27" spans="1:3" ht="15.75">
      <c r="A27" s="43" t="s">
        <v>1540</v>
      </c>
      <c r="B27" s="43" t="s">
        <v>1871</v>
      </c>
      <c r="C27" s="124">
        <f>'Rhondda and Llantrisant '!$D$4</f>
        <v>74965</v>
      </c>
    </row>
    <row r="28" spans="1:3" ht="15.75">
      <c r="A28" s="43" t="s">
        <v>1542</v>
      </c>
      <c r="B28" s="43" t="s">
        <v>1543</v>
      </c>
      <c r="C28" s="124">
        <f>'Swansea East '!$D$4</f>
        <v>76514</v>
      </c>
    </row>
    <row r="29" spans="1:3" ht="15.75">
      <c r="A29" s="43" t="s">
        <v>1544</v>
      </c>
      <c r="B29" s="43" t="s">
        <v>1878</v>
      </c>
      <c r="C29" s="124">
        <f>'Gower and Swansea West '!$D$4</f>
        <v>77873</v>
      </c>
    </row>
    <row r="30" spans="1:3" ht="15.75">
      <c r="A30" s="43" t="s">
        <v>1546</v>
      </c>
      <c r="B30" s="43" t="s">
        <v>1547</v>
      </c>
      <c r="C30" s="124">
        <f>'Torfaen '!D31</f>
        <v>72367</v>
      </c>
    </row>
    <row r="31" spans="1:3" ht="15.75">
      <c r="A31" s="43" t="s">
        <v>1549</v>
      </c>
      <c r="B31" s="43" t="s">
        <v>1872</v>
      </c>
      <c r="C31" s="124">
        <f>'Vale of Glamorgan East '!$D$4</f>
        <v>76984</v>
      </c>
    </row>
    <row r="32" spans="1:3" ht="15.75">
      <c r="A32" s="43" t="s">
        <v>1551</v>
      </c>
      <c r="B32" s="43" t="s">
        <v>1873</v>
      </c>
      <c r="C32" s="124">
        <f>'Wrexham Maelor '!$D$4</f>
        <v>72137</v>
      </c>
    </row>
    <row r="33" spans="1:3" ht="15.75">
      <c r="A33" s="43" t="s">
        <v>1553</v>
      </c>
      <c r="B33" s="43" t="s">
        <v>1874</v>
      </c>
      <c r="C33" s="124">
        <f>'Ynys Mon ac Arfon '!D39</f>
        <v>77425</v>
      </c>
    </row>
    <row r="34" spans="1:3" ht="15.75">
      <c r="A34" s="41"/>
      <c r="B34" s="41"/>
      <c r="C34" s="42"/>
    </row>
    <row r="35" spans="1:3" ht="15.75">
      <c r="A35" s="41"/>
      <c r="B35" s="41"/>
      <c r="C35" s="41"/>
    </row>
    <row r="36" spans="1:3" ht="15.75">
      <c r="A36" s="41"/>
      <c r="B36" s="41"/>
      <c r="C36" s="41"/>
    </row>
    <row r="37" spans="1:3" ht="15.75">
      <c r="A37" s="41"/>
      <c r="B37" s="41"/>
      <c r="C37" s="41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0" sqref="B20:D22"/>
    </sheetView>
  </sheetViews>
  <sheetFormatPr defaultColWidth="8.796875" defaultRowHeight="15"/>
  <cols>
    <col min="1" max="1" width="3.3984375" style="77" customWidth="1"/>
    <col min="2" max="2" width="27.3984375" style="77" bestFit="1" customWidth="1"/>
    <col min="3" max="3" width="9.3984375" style="77" bestFit="1" customWidth="1"/>
    <col min="4" max="4" width="20.59765625" style="77" bestFit="1" customWidth="1"/>
    <col min="5" max="5" width="8.8984375" style="77" customWidth="1"/>
    <col min="6" max="6" width="22" style="77" bestFit="1" customWidth="1"/>
    <col min="7" max="16384" width="8.8984375" style="77" customWidth="1"/>
  </cols>
  <sheetData>
    <row r="1" spans="1:4" s="81" customFormat="1" ht="15.75">
      <c r="A1" s="82" t="s">
        <v>1841</v>
      </c>
      <c r="D1" s="83"/>
    </row>
    <row r="2" spans="2:6" s="81" customFormat="1" ht="15.75">
      <c r="B2" s="81" t="s">
        <v>1753</v>
      </c>
      <c r="C2" s="81" t="s">
        <v>1752</v>
      </c>
      <c r="D2" s="81" t="s">
        <v>1751</v>
      </c>
      <c r="E2" s="84"/>
      <c r="F2" s="229" t="s">
        <v>1880</v>
      </c>
    </row>
    <row r="3" spans="4:6" s="81" customFormat="1" ht="15.75">
      <c r="D3" s="84">
        <v>2016</v>
      </c>
      <c r="F3" s="133"/>
    </row>
    <row r="4" s="133" customFormat="1" ht="15.75">
      <c r="D4" s="86">
        <f>SUM(D6:D16)</f>
        <v>77059</v>
      </c>
    </row>
    <row r="5" spans="1:5" ht="15.75">
      <c r="A5" s="78"/>
      <c r="E5" s="80"/>
    </row>
    <row r="6" spans="1:6" ht="15.75">
      <c r="A6" s="144">
        <v>1</v>
      </c>
      <c r="B6" s="78" t="s">
        <v>400</v>
      </c>
      <c r="C6" s="78" t="s">
        <v>648</v>
      </c>
      <c r="D6" s="86">
        <v>6524</v>
      </c>
      <c r="E6" s="80"/>
      <c r="F6" s="230" t="s">
        <v>1503</v>
      </c>
    </row>
    <row r="7" spans="1:6" ht="15.75">
      <c r="A7" s="144">
        <v>2</v>
      </c>
      <c r="B7" s="78" t="s">
        <v>1773</v>
      </c>
      <c r="C7" s="147" t="s">
        <v>673</v>
      </c>
      <c r="D7" s="59">
        <v>6892</v>
      </c>
      <c r="E7" s="80"/>
      <c r="F7" s="234" t="s">
        <v>1501</v>
      </c>
    </row>
    <row r="8" spans="1:6" s="110" customFormat="1" ht="15.75">
      <c r="A8" s="144">
        <v>4</v>
      </c>
      <c r="B8" s="78" t="s">
        <v>408</v>
      </c>
      <c r="C8" s="78" t="s">
        <v>663</v>
      </c>
      <c r="D8" s="136">
        <v>7387</v>
      </c>
      <c r="E8" s="80"/>
      <c r="F8" s="231" t="s">
        <v>1503</v>
      </c>
    </row>
    <row r="9" spans="1:6" ht="15.75">
      <c r="A9" s="144">
        <v>5</v>
      </c>
      <c r="B9" s="48" t="s">
        <v>411</v>
      </c>
      <c r="C9" s="48" t="s">
        <v>667</v>
      </c>
      <c r="D9" s="58">
        <v>9421</v>
      </c>
      <c r="E9" s="80"/>
      <c r="F9" s="232" t="s">
        <v>1500</v>
      </c>
    </row>
    <row r="10" spans="1:6" ht="15.75">
      <c r="A10" s="144">
        <v>6</v>
      </c>
      <c r="B10" s="48" t="s">
        <v>1774</v>
      </c>
      <c r="C10" s="48" t="s">
        <v>673</v>
      </c>
      <c r="D10" s="136">
        <v>84</v>
      </c>
      <c r="E10" s="80"/>
      <c r="F10" s="233" t="s">
        <v>1503</v>
      </c>
    </row>
    <row r="11" spans="1:6" ht="15.75">
      <c r="A11" s="144">
        <v>7</v>
      </c>
      <c r="B11" s="48" t="s">
        <v>1769</v>
      </c>
      <c r="C11" s="48" t="s">
        <v>674</v>
      </c>
      <c r="D11" s="136">
        <v>6304</v>
      </c>
      <c r="E11" s="80"/>
      <c r="F11" s="235" t="s">
        <v>1503</v>
      </c>
    </row>
    <row r="12" spans="1:6" s="40" customFormat="1" ht="15.75">
      <c r="A12" s="144">
        <v>8</v>
      </c>
      <c r="B12" s="48" t="s">
        <v>414</v>
      </c>
      <c r="C12" s="48" t="s">
        <v>671</v>
      </c>
      <c r="D12" s="87">
        <v>8454</v>
      </c>
      <c r="E12" s="50"/>
      <c r="F12" s="236" t="s">
        <v>1503</v>
      </c>
    </row>
    <row r="13" spans="1:6" s="40" customFormat="1" ht="15.75">
      <c r="A13" s="144">
        <v>9</v>
      </c>
      <c r="B13" s="48" t="s">
        <v>399</v>
      </c>
      <c r="C13" s="48" t="s">
        <v>647</v>
      </c>
      <c r="D13" s="58">
        <v>5044</v>
      </c>
      <c r="E13" s="50"/>
      <c r="F13" s="237" t="s">
        <v>1500</v>
      </c>
    </row>
    <row r="14" spans="1:6" s="40" customFormat="1" ht="15.75">
      <c r="A14" s="144">
        <v>10</v>
      </c>
      <c r="B14" s="48" t="s">
        <v>402</v>
      </c>
      <c r="C14" s="48" t="s">
        <v>651</v>
      </c>
      <c r="D14" s="58">
        <v>7176</v>
      </c>
      <c r="E14" s="50"/>
      <c r="F14" s="238" t="s">
        <v>1500</v>
      </c>
    </row>
    <row r="15" spans="1:6" s="40" customFormat="1" ht="15.75">
      <c r="A15" s="144">
        <v>11</v>
      </c>
      <c r="B15" s="48" t="s">
        <v>594</v>
      </c>
      <c r="C15" s="48" t="s">
        <v>666</v>
      </c>
      <c r="D15" s="58">
        <v>9188</v>
      </c>
      <c r="E15" s="50"/>
      <c r="F15" s="239" t="s">
        <v>1500</v>
      </c>
    </row>
    <row r="16" spans="1:6" s="40" customFormat="1" ht="15.75">
      <c r="A16" s="144">
        <v>12</v>
      </c>
      <c r="B16" s="48" t="s">
        <v>1770</v>
      </c>
      <c r="C16" s="48" t="s">
        <v>675</v>
      </c>
      <c r="D16" s="136">
        <v>10585</v>
      </c>
      <c r="E16" s="50"/>
      <c r="F16" s="240" t="s">
        <v>1503</v>
      </c>
    </row>
    <row r="17" spans="1:6" s="40" customFormat="1" ht="15.75">
      <c r="A17" s="144">
        <v>13</v>
      </c>
      <c r="B17" s="78"/>
      <c r="C17" s="78"/>
      <c r="D17" s="79"/>
      <c r="E17" s="50"/>
      <c r="F17" s="129"/>
    </row>
    <row r="18" spans="1:6" s="40" customFormat="1" ht="15.75">
      <c r="A18" s="144"/>
      <c r="B18" s="145" t="s">
        <v>1859</v>
      </c>
      <c r="C18" s="77"/>
      <c r="D18" s="79">
        <f>D4</f>
        <v>77059</v>
      </c>
      <c r="E18" s="50"/>
      <c r="F18" s="129"/>
    </row>
    <row r="19" spans="1:5" ht="15.75">
      <c r="A19" s="144"/>
      <c r="E19" s="80"/>
    </row>
    <row r="20" spans="1:4" ht="15.75">
      <c r="A20" s="144"/>
      <c r="B20" s="488" t="s">
        <v>1500</v>
      </c>
      <c r="C20" s="128">
        <f>D9+D13+D14+D15</f>
        <v>30829</v>
      </c>
      <c r="D20" s="493">
        <f>C20/D18</f>
        <v>0.4000700761753981</v>
      </c>
    </row>
    <row r="21" spans="2:4" ht="15.75">
      <c r="B21" s="488" t="s">
        <v>1501</v>
      </c>
      <c r="C21" s="128">
        <f>D7</f>
        <v>6892</v>
      </c>
      <c r="D21" s="493">
        <f>C21/D18</f>
        <v>0.08943796311916843</v>
      </c>
    </row>
    <row r="22" spans="2:4" ht="15.75">
      <c r="B22" s="488" t="s">
        <v>1503</v>
      </c>
      <c r="C22" s="128">
        <f>D6+D8+D10+D11+D12+D16</f>
        <v>39338</v>
      </c>
      <c r="D22" s="493">
        <f>C22/D18</f>
        <v>0.5104919607054335</v>
      </c>
    </row>
    <row r="24" spans="1:7" s="168" customFormat="1" ht="15.75">
      <c r="A24" s="158" t="s">
        <v>1768</v>
      </c>
      <c r="B24" s="77"/>
      <c r="C24" s="77"/>
      <c r="D24" s="77"/>
      <c r="E24"/>
      <c r="F24"/>
      <c r="G24"/>
    </row>
    <row r="25" ht="15.75">
      <c r="A25" s="169" t="s">
        <v>1791</v>
      </c>
    </row>
    <row r="29" ht="15.75">
      <c r="K29" s="14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9" sqref="B19:D20"/>
    </sheetView>
  </sheetViews>
  <sheetFormatPr defaultColWidth="8.796875" defaultRowHeight="15"/>
  <cols>
    <col min="1" max="1" width="2.796875" style="77" customWidth="1"/>
    <col min="2" max="2" width="22" style="77" bestFit="1" customWidth="1"/>
    <col min="3" max="3" width="9.3984375" style="77" bestFit="1" customWidth="1"/>
    <col min="4" max="4" width="20.59765625" style="77" bestFit="1" customWidth="1"/>
    <col min="5" max="5" width="5.19921875" style="77" customWidth="1"/>
    <col min="6" max="6" width="17.09765625" style="77" bestFit="1" customWidth="1"/>
    <col min="7" max="16384" width="8.8984375" style="77" customWidth="1"/>
  </cols>
  <sheetData>
    <row r="1" spans="1:4" s="81" customFormat="1" ht="15.75">
      <c r="A1" s="82" t="s">
        <v>1843</v>
      </c>
      <c r="D1" s="83"/>
    </row>
    <row r="2" spans="2:6" s="81" customFormat="1" ht="15.75">
      <c r="B2" s="81" t="s">
        <v>1753</v>
      </c>
      <c r="C2" s="81" t="s">
        <v>1752</v>
      </c>
      <c r="D2" s="81" t="s">
        <v>1751</v>
      </c>
      <c r="E2" s="84"/>
      <c r="F2" s="241" t="s">
        <v>1880</v>
      </c>
    </row>
    <row r="3" spans="4:6" s="81" customFormat="1" ht="15.75">
      <c r="D3" s="84">
        <v>2016</v>
      </c>
      <c r="F3" s="112"/>
    </row>
    <row r="4" spans="1:6" ht="15.75">
      <c r="A4" s="78"/>
      <c r="D4" s="86">
        <f>SUM(D6:D15)</f>
        <v>75563</v>
      </c>
      <c r="E4" s="80"/>
      <c r="F4" s="133"/>
    </row>
    <row r="5" spans="1:5" s="129" customFormat="1" ht="15.75">
      <c r="A5" s="130"/>
      <c r="D5" s="136"/>
      <c r="E5" s="132"/>
    </row>
    <row r="6" spans="1:6" ht="15.75">
      <c r="A6" s="144">
        <v>1</v>
      </c>
      <c r="B6" s="78" t="s">
        <v>256</v>
      </c>
      <c r="C6" s="78" t="s">
        <v>649</v>
      </c>
      <c r="D6" s="86">
        <v>7480</v>
      </c>
      <c r="E6" s="80"/>
      <c r="F6" s="243" t="s">
        <v>1505</v>
      </c>
    </row>
    <row r="7" spans="1:6" ht="15.75">
      <c r="A7" s="144">
        <v>2</v>
      </c>
      <c r="B7" s="78" t="s">
        <v>401</v>
      </c>
      <c r="C7" s="78" t="s">
        <v>650</v>
      </c>
      <c r="D7" s="86">
        <v>10371</v>
      </c>
      <c r="E7" s="80"/>
      <c r="F7" s="243" t="s">
        <v>1505</v>
      </c>
    </row>
    <row r="8" spans="1:6" ht="15.75">
      <c r="A8" s="144">
        <v>3</v>
      </c>
      <c r="B8" s="78" t="s">
        <v>1766</v>
      </c>
      <c r="C8" s="78" t="s">
        <v>652</v>
      </c>
      <c r="D8" s="86">
        <v>3888</v>
      </c>
      <c r="E8" s="80"/>
      <c r="F8" s="243" t="s">
        <v>1505</v>
      </c>
    </row>
    <row r="9" spans="1:6" ht="15.75">
      <c r="A9" s="144">
        <v>4</v>
      </c>
      <c r="B9" s="78" t="s">
        <v>1767</v>
      </c>
      <c r="C9" s="78" t="s">
        <v>654</v>
      </c>
      <c r="D9" s="86">
        <v>9449</v>
      </c>
      <c r="E9" s="80"/>
      <c r="F9" s="243" t="s">
        <v>1505</v>
      </c>
    </row>
    <row r="10" spans="1:6" ht="15.75">
      <c r="A10" s="144">
        <v>5</v>
      </c>
      <c r="B10" s="78" t="s">
        <v>157</v>
      </c>
      <c r="C10" s="78" t="s">
        <v>655</v>
      </c>
      <c r="D10" s="86">
        <v>9338</v>
      </c>
      <c r="E10" s="80"/>
      <c r="F10" s="243" t="s">
        <v>1505</v>
      </c>
    </row>
    <row r="11" spans="1:6" ht="15.75">
      <c r="A11" s="144">
        <v>6</v>
      </c>
      <c r="B11" s="78" t="s">
        <v>407</v>
      </c>
      <c r="C11" s="78" t="s">
        <v>660</v>
      </c>
      <c r="D11" s="86">
        <v>6828</v>
      </c>
      <c r="E11" s="80"/>
      <c r="F11" s="243" t="s">
        <v>1505</v>
      </c>
    </row>
    <row r="12" spans="1:6" ht="15.75">
      <c r="A12" s="144">
        <v>7</v>
      </c>
      <c r="B12" s="78" t="s">
        <v>410</v>
      </c>
      <c r="C12" s="78" t="s">
        <v>665</v>
      </c>
      <c r="D12" s="86">
        <v>2752</v>
      </c>
      <c r="E12" s="80"/>
      <c r="F12" s="243" t="s">
        <v>1505</v>
      </c>
    </row>
    <row r="13" spans="1:6" ht="15.75">
      <c r="A13" s="144">
        <v>8</v>
      </c>
      <c r="B13" s="78" t="s">
        <v>595</v>
      </c>
      <c r="C13" s="78" t="s">
        <v>668</v>
      </c>
      <c r="D13" s="86">
        <v>5146</v>
      </c>
      <c r="E13" s="80"/>
      <c r="F13" s="243" t="s">
        <v>1505</v>
      </c>
    </row>
    <row r="14" spans="1:6" ht="15.75">
      <c r="A14" s="144">
        <v>9</v>
      </c>
      <c r="B14" s="78" t="s">
        <v>413</v>
      </c>
      <c r="C14" s="78" t="s">
        <v>670</v>
      </c>
      <c r="D14" s="86">
        <v>8640</v>
      </c>
      <c r="E14" s="80"/>
      <c r="F14" s="243" t="s">
        <v>1505</v>
      </c>
    </row>
    <row r="15" spans="1:6" s="174" customFormat="1" ht="15.75">
      <c r="A15" s="144">
        <v>10</v>
      </c>
      <c r="B15" s="98" t="s">
        <v>405</v>
      </c>
      <c r="C15" s="122" t="s">
        <v>657</v>
      </c>
      <c r="D15" s="86">
        <v>11671</v>
      </c>
      <c r="E15" s="132"/>
      <c r="F15" s="242" t="s">
        <v>1503</v>
      </c>
    </row>
    <row r="16" spans="1:5" ht="17.25" customHeight="1">
      <c r="A16" s="85"/>
      <c r="B16" s="78"/>
      <c r="C16" s="78"/>
      <c r="D16" s="79"/>
      <c r="E16" s="80"/>
    </row>
    <row r="17" spans="2:4" ht="15.75">
      <c r="B17" s="145" t="s">
        <v>1505</v>
      </c>
      <c r="D17" s="79">
        <f>SUM(D6:D15)</f>
        <v>75563</v>
      </c>
    </row>
    <row r="19" spans="2:4" ht="15.75">
      <c r="B19" s="488" t="s">
        <v>1505</v>
      </c>
      <c r="C19" s="128">
        <f>SUM(D6:D14)</f>
        <v>63892</v>
      </c>
      <c r="D19" s="493">
        <f>C19/D17</f>
        <v>0.8455461006047934</v>
      </c>
    </row>
    <row r="20" spans="2:4" ht="15.75">
      <c r="B20" s="488" t="s">
        <v>1503</v>
      </c>
      <c r="C20" s="128">
        <f>D15</f>
        <v>11671</v>
      </c>
      <c r="D20" s="493">
        <f>C20/D17</f>
        <v>0.15445389939520665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35">
      <selection activeCell="B66" sqref="B66:D69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4.796875" style="40" customWidth="1"/>
    <col min="6" max="6" width="17.09765625" style="40" bestFit="1" customWidth="1"/>
    <col min="7" max="16384" width="8.8984375" style="40" customWidth="1"/>
  </cols>
  <sheetData>
    <row r="1" spans="1:5" s="65" customFormat="1" ht="15.75">
      <c r="A1" s="64" t="s">
        <v>1850</v>
      </c>
      <c r="D1" s="53"/>
      <c r="E1" s="51"/>
    </row>
    <row r="2" spans="2:6" s="65" customFormat="1" ht="15.75">
      <c r="B2" s="51" t="s">
        <v>1753</v>
      </c>
      <c r="C2" s="51" t="s">
        <v>1752</v>
      </c>
      <c r="D2" s="51" t="s">
        <v>1751</v>
      </c>
      <c r="E2" s="54"/>
      <c r="F2" s="244" t="s">
        <v>1880</v>
      </c>
    </row>
    <row r="3" spans="2:35" s="65" customFormat="1" ht="15.75">
      <c r="B3" s="51"/>
      <c r="C3" s="51"/>
      <c r="D3" s="54">
        <v>2016</v>
      </c>
      <c r="E3" s="51"/>
      <c r="F3" s="52"/>
      <c r="H3" s="51"/>
      <c r="I3" s="51"/>
      <c r="J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4:6" s="60" customFormat="1" ht="15.75">
      <c r="D4" s="62">
        <f>SUM(D6:D59)</f>
        <v>71392</v>
      </c>
      <c r="E4" s="63"/>
      <c r="F4" s="51"/>
    </row>
    <row r="5" spans="4:5" s="137" customFormat="1" ht="15.75">
      <c r="D5" s="139"/>
      <c r="E5" s="140"/>
    </row>
    <row r="6" spans="1:6" s="60" customFormat="1" ht="15.75">
      <c r="A6" s="144">
        <v>1</v>
      </c>
      <c r="B6" s="61" t="s">
        <v>1690</v>
      </c>
      <c r="C6" s="61" t="s">
        <v>1113</v>
      </c>
      <c r="D6" s="62">
        <v>1030</v>
      </c>
      <c r="E6" s="63"/>
      <c r="F6" s="245" t="s">
        <v>1510</v>
      </c>
    </row>
    <row r="7" spans="1:6" s="60" customFormat="1" ht="15.75">
      <c r="A7" s="144">
        <v>2</v>
      </c>
      <c r="B7" s="61" t="s">
        <v>1691</v>
      </c>
      <c r="C7" s="61" t="s">
        <v>1114</v>
      </c>
      <c r="D7" s="62">
        <v>1685</v>
      </c>
      <c r="E7" s="63"/>
      <c r="F7" s="245" t="s">
        <v>1510</v>
      </c>
    </row>
    <row r="8" spans="1:6" s="60" customFormat="1" ht="15.75">
      <c r="A8" s="144">
        <v>3</v>
      </c>
      <c r="B8" s="61" t="s">
        <v>138</v>
      </c>
      <c r="C8" s="61" t="s">
        <v>1115</v>
      </c>
      <c r="D8" s="62">
        <v>1463</v>
      </c>
      <c r="E8" s="63"/>
      <c r="F8" s="245" t="s">
        <v>1510</v>
      </c>
    </row>
    <row r="9" spans="1:6" s="60" customFormat="1" ht="15.75">
      <c r="A9" s="144">
        <v>4</v>
      </c>
      <c r="B9" s="61" t="s">
        <v>139</v>
      </c>
      <c r="C9" s="61" t="s">
        <v>1116</v>
      </c>
      <c r="D9" s="62">
        <v>815</v>
      </c>
      <c r="E9" s="63"/>
      <c r="F9" s="245" t="s">
        <v>1510</v>
      </c>
    </row>
    <row r="10" spans="1:6" s="60" customFormat="1" ht="15.75">
      <c r="A10" s="144">
        <v>5</v>
      </c>
      <c r="B10" s="61" t="s">
        <v>140</v>
      </c>
      <c r="C10" s="61" t="s">
        <v>1117</v>
      </c>
      <c r="D10" s="62">
        <v>688</v>
      </c>
      <c r="E10" s="63"/>
      <c r="F10" s="245" t="s">
        <v>1510</v>
      </c>
    </row>
    <row r="11" spans="1:6" s="60" customFormat="1" ht="15.75">
      <c r="A11" s="144">
        <v>6</v>
      </c>
      <c r="B11" s="61" t="s">
        <v>1432</v>
      </c>
      <c r="C11" s="61" t="s">
        <v>1118</v>
      </c>
      <c r="D11" s="62">
        <v>894</v>
      </c>
      <c r="E11" s="63"/>
      <c r="F11" s="245" t="s">
        <v>1510</v>
      </c>
    </row>
    <row r="12" spans="1:6" s="60" customFormat="1" ht="15.75">
      <c r="A12" s="144">
        <v>7</v>
      </c>
      <c r="B12" s="61" t="s">
        <v>141</v>
      </c>
      <c r="C12" s="61" t="s">
        <v>1119</v>
      </c>
      <c r="D12" s="62">
        <v>1106</v>
      </c>
      <c r="E12" s="63"/>
      <c r="F12" s="245" t="s">
        <v>1510</v>
      </c>
    </row>
    <row r="13" spans="1:6" s="60" customFormat="1" ht="15.75">
      <c r="A13" s="144">
        <v>8</v>
      </c>
      <c r="B13" s="61" t="s">
        <v>142</v>
      </c>
      <c r="C13" s="61" t="s">
        <v>1120</v>
      </c>
      <c r="D13" s="62">
        <v>1064</v>
      </c>
      <c r="E13" s="63"/>
      <c r="F13" s="245" t="s">
        <v>1510</v>
      </c>
    </row>
    <row r="14" spans="1:6" s="60" customFormat="1" ht="15.75">
      <c r="A14" s="144">
        <v>9</v>
      </c>
      <c r="B14" s="61" t="s">
        <v>1433</v>
      </c>
      <c r="C14" s="61" t="s">
        <v>1121</v>
      </c>
      <c r="D14" s="62">
        <v>2067</v>
      </c>
      <c r="E14" s="63"/>
      <c r="F14" s="245" t="s">
        <v>1510</v>
      </c>
    </row>
    <row r="15" spans="1:6" s="60" customFormat="1" ht="15.75">
      <c r="A15" s="144">
        <v>10</v>
      </c>
      <c r="B15" s="61" t="s">
        <v>1434</v>
      </c>
      <c r="C15" s="61" t="s">
        <v>1122</v>
      </c>
      <c r="D15" s="62">
        <v>1414</v>
      </c>
      <c r="E15" s="63"/>
      <c r="F15" s="245" t="s">
        <v>1510</v>
      </c>
    </row>
    <row r="16" spans="1:6" s="60" customFormat="1" ht="15.75">
      <c r="A16" s="144">
        <v>11</v>
      </c>
      <c r="B16" s="61" t="s">
        <v>1692</v>
      </c>
      <c r="C16" s="61" t="s">
        <v>1123</v>
      </c>
      <c r="D16" s="62">
        <v>1268</v>
      </c>
      <c r="E16" s="63"/>
      <c r="F16" s="245" t="s">
        <v>1510</v>
      </c>
    </row>
    <row r="17" spans="1:6" s="60" customFormat="1" ht="15.75">
      <c r="A17" s="144">
        <v>12</v>
      </c>
      <c r="B17" s="61" t="s">
        <v>1693</v>
      </c>
      <c r="C17" s="61" t="s">
        <v>1124</v>
      </c>
      <c r="D17" s="62">
        <v>1513</v>
      </c>
      <c r="E17" s="63"/>
      <c r="F17" s="245" t="s">
        <v>1510</v>
      </c>
    </row>
    <row r="18" spans="1:6" s="60" customFormat="1" ht="15.75">
      <c r="A18" s="144">
        <v>13</v>
      </c>
      <c r="B18" s="61" t="s">
        <v>1694</v>
      </c>
      <c r="C18" s="61" t="s">
        <v>1125</v>
      </c>
      <c r="D18" s="62">
        <v>1003</v>
      </c>
      <c r="E18" s="63"/>
      <c r="F18" s="245" t="s">
        <v>1510</v>
      </c>
    </row>
    <row r="19" spans="1:6" s="60" customFormat="1" ht="15.75">
      <c r="A19" s="144">
        <v>14</v>
      </c>
      <c r="B19" s="61" t="s">
        <v>1695</v>
      </c>
      <c r="C19" s="61" t="s">
        <v>1126</v>
      </c>
      <c r="D19" s="62">
        <v>1443</v>
      </c>
      <c r="E19" s="63"/>
      <c r="F19" s="245" t="s">
        <v>1510</v>
      </c>
    </row>
    <row r="20" spans="1:6" s="60" customFormat="1" ht="15.75">
      <c r="A20" s="144">
        <v>15</v>
      </c>
      <c r="B20" s="61" t="s">
        <v>1696</v>
      </c>
      <c r="C20" s="61" t="s">
        <v>1127</v>
      </c>
      <c r="D20" s="62">
        <v>1468</v>
      </c>
      <c r="E20" s="63"/>
      <c r="F20" s="245" t="s">
        <v>1510</v>
      </c>
    </row>
    <row r="21" spans="1:6" s="60" customFormat="1" ht="15.75">
      <c r="A21" s="144">
        <v>16</v>
      </c>
      <c r="B21" s="61" t="s">
        <v>1697</v>
      </c>
      <c r="C21" s="61" t="s">
        <v>1128</v>
      </c>
      <c r="D21" s="62">
        <v>1332</v>
      </c>
      <c r="E21" s="63"/>
      <c r="F21" s="245" t="s">
        <v>1510</v>
      </c>
    </row>
    <row r="22" spans="1:6" s="60" customFormat="1" ht="15.75">
      <c r="A22" s="144">
        <v>17</v>
      </c>
      <c r="B22" s="61" t="s">
        <v>1698</v>
      </c>
      <c r="C22" s="61" t="s">
        <v>1129</v>
      </c>
      <c r="D22" s="62">
        <v>1555</v>
      </c>
      <c r="E22" s="63"/>
      <c r="F22" s="245" t="s">
        <v>1510</v>
      </c>
    </row>
    <row r="23" spans="1:6" s="60" customFormat="1" ht="15.75">
      <c r="A23" s="144">
        <v>18</v>
      </c>
      <c r="B23" s="61" t="s">
        <v>1699</v>
      </c>
      <c r="C23" s="61" t="s">
        <v>1130</v>
      </c>
      <c r="D23" s="62">
        <v>1076</v>
      </c>
      <c r="E23" s="63"/>
      <c r="F23" s="245" t="s">
        <v>1510</v>
      </c>
    </row>
    <row r="24" spans="1:6" s="60" customFormat="1" ht="15.75">
      <c r="A24" s="144">
        <v>19</v>
      </c>
      <c r="B24" s="61" t="s">
        <v>1435</v>
      </c>
      <c r="C24" s="61" t="s">
        <v>1131</v>
      </c>
      <c r="D24" s="62">
        <v>721</v>
      </c>
      <c r="E24" s="63"/>
      <c r="F24" s="245" t="s">
        <v>1510</v>
      </c>
    </row>
    <row r="25" spans="1:6" s="60" customFormat="1" ht="15.75">
      <c r="A25" s="144">
        <v>20</v>
      </c>
      <c r="B25" s="61" t="s">
        <v>1436</v>
      </c>
      <c r="C25" s="61" t="s">
        <v>1132</v>
      </c>
      <c r="D25" s="62">
        <v>790</v>
      </c>
      <c r="E25" s="63"/>
      <c r="F25" s="245" t="s">
        <v>1510</v>
      </c>
    </row>
    <row r="26" spans="1:6" s="60" customFormat="1" ht="15.75">
      <c r="A26" s="144">
        <v>21</v>
      </c>
      <c r="B26" s="61" t="s">
        <v>1701</v>
      </c>
      <c r="C26" s="61" t="s">
        <v>1133</v>
      </c>
      <c r="D26" s="62">
        <v>1319</v>
      </c>
      <c r="E26" s="63"/>
      <c r="F26" s="245" t="s">
        <v>1510</v>
      </c>
    </row>
    <row r="27" spans="1:6" s="60" customFormat="1" ht="15.75">
      <c r="A27" s="144">
        <v>22</v>
      </c>
      <c r="B27" s="61" t="s">
        <v>1437</v>
      </c>
      <c r="C27" s="61" t="s">
        <v>1134</v>
      </c>
      <c r="D27" s="62">
        <v>1430</v>
      </c>
      <c r="E27" s="63"/>
      <c r="F27" s="245" t="s">
        <v>1510</v>
      </c>
    </row>
    <row r="28" spans="1:6" s="60" customFormat="1" ht="15.75">
      <c r="A28" s="144">
        <v>23</v>
      </c>
      <c r="B28" s="61" t="s">
        <v>1702</v>
      </c>
      <c r="C28" s="61" t="s">
        <v>1135</v>
      </c>
      <c r="D28" s="62">
        <v>942</v>
      </c>
      <c r="E28" s="63"/>
      <c r="F28" s="245" t="s">
        <v>1510</v>
      </c>
    </row>
    <row r="29" spans="1:6" s="60" customFormat="1" ht="15.75">
      <c r="A29" s="144">
        <v>24</v>
      </c>
      <c r="B29" s="61" t="s">
        <v>1703</v>
      </c>
      <c r="C29" s="61" t="s">
        <v>1136</v>
      </c>
      <c r="D29" s="62">
        <v>1090</v>
      </c>
      <c r="E29" s="63"/>
      <c r="F29" s="245" t="s">
        <v>1510</v>
      </c>
    </row>
    <row r="30" spans="1:6" s="60" customFormat="1" ht="15.75">
      <c r="A30" s="144">
        <v>25</v>
      </c>
      <c r="B30" s="61" t="s">
        <v>1704</v>
      </c>
      <c r="C30" s="61" t="s">
        <v>1137</v>
      </c>
      <c r="D30" s="62">
        <v>1504</v>
      </c>
      <c r="E30" s="63"/>
      <c r="F30" s="245" t="s">
        <v>1510</v>
      </c>
    </row>
    <row r="31" spans="1:6" s="60" customFormat="1" ht="15.75">
      <c r="A31" s="144">
        <v>26</v>
      </c>
      <c r="B31" s="61" t="s">
        <v>1705</v>
      </c>
      <c r="C31" s="61" t="s">
        <v>1138</v>
      </c>
      <c r="D31" s="62">
        <v>1064</v>
      </c>
      <c r="E31" s="63"/>
      <c r="F31" s="245" t="s">
        <v>1510</v>
      </c>
    </row>
    <row r="32" spans="1:6" s="60" customFormat="1" ht="15.75">
      <c r="A32" s="144">
        <v>27</v>
      </c>
      <c r="B32" s="61" t="s">
        <v>1706</v>
      </c>
      <c r="C32" s="61" t="s">
        <v>1139</v>
      </c>
      <c r="D32" s="62">
        <v>1104</v>
      </c>
      <c r="E32" s="63"/>
      <c r="F32" s="245" t="s">
        <v>1510</v>
      </c>
    </row>
    <row r="33" spans="1:6" s="60" customFormat="1" ht="15.75">
      <c r="A33" s="144">
        <v>28</v>
      </c>
      <c r="B33" s="61" t="s">
        <v>1425</v>
      </c>
      <c r="C33" s="61" t="s">
        <v>1140</v>
      </c>
      <c r="D33" s="62">
        <v>1208</v>
      </c>
      <c r="E33" s="63"/>
      <c r="F33" s="245" t="s">
        <v>1510</v>
      </c>
    </row>
    <row r="34" spans="1:6" s="60" customFormat="1" ht="15.75">
      <c r="A34" s="144">
        <v>29</v>
      </c>
      <c r="B34" s="61" t="s">
        <v>143</v>
      </c>
      <c r="C34" s="61" t="s">
        <v>1141</v>
      </c>
      <c r="D34" s="62">
        <v>1832</v>
      </c>
      <c r="E34" s="63"/>
      <c r="F34" s="245" t="s">
        <v>1510</v>
      </c>
    </row>
    <row r="35" spans="1:6" s="60" customFormat="1" ht="15.75">
      <c r="A35" s="144">
        <v>30</v>
      </c>
      <c r="B35" s="61" t="s">
        <v>1708</v>
      </c>
      <c r="C35" s="61" t="s">
        <v>1142</v>
      </c>
      <c r="D35" s="62">
        <v>1336</v>
      </c>
      <c r="E35" s="63"/>
      <c r="F35" s="245" t="s">
        <v>1510</v>
      </c>
    </row>
    <row r="36" spans="1:6" s="60" customFormat="1" ht="15.75">
      <c r="A36" s="144">
        <v>31</v>
      </c>
      <c r="B36" s="61" t="s">
        <v>1709</v>
      </c>
      <c r="C36" s="61" t="s">
        <v>1143</v>
      </c>
      <c r="D36" s="62">
        <v>1659</v>
      </c>
      <c r="E36" s="63"/>
      <c r="F36" s="245" t="s">
        <v>1510</v>
      </c>
    </row>
    <row r="37" spans="1:6" s="60" customFormat="1" ht="15.75">
      <c r="A37" s="144">
        <v>32</v>
      </c>
      <c r="B37" s="61" t="s">
        <v>1710</v>
      </c>
      <c r="C37" s="61" t="s">
        <v>1144</v>
      </c>
      <c r="D37" s="62">
        <v>1478</v>
      </c>
      <c r="E37" s="63"/>
      <c r="F37" s="245" t="s">
        <v>1510</v>
      </c>
    </row>
    <row r="38" spans="1:6" s="60" customFormat="1" ht="15.75">
      <c r="A38" s="144">
        <v>33</v>
      </c>
      <c r="B38" s="61" t="s">
        <v>1711</v>
      </c>
      <c r="C38" s="61" t="s">
        <v>1145</v>
      </c>
      <c r="D38" s="62">
        <v>782</v>
      </c>
      <c r="E38" s="63"/>
      <c r="F38" s="245" t="s">
        <v>1510</v>
      </c>
    </row>
    <row r="39" spans="1:6" s="60" customFormat="1" ht="15.75">
      <c r="A39" s="144">
        <v>34</v>
      </c>
      <c r="B39" s="61" t="s">
        <v>1712</v>
      </c>
      <c r="C39" s="61" t="s">
        <v>1146</v>
      </c>
      <c r="D39" s="62">
        <v>1612</v>
      </c>
      <c r="E39" s="63"/>
      <c r="F39" s="245" t="s">
        <v>1510</v>
      </c>
    </row>
    <row r="40" spans="1:6" s="60" customFormat="1" ht="15.75">
      <c r="A40" s="144">
        <v>35</v>
      </c>
      <c r="B40" s="61" t="s">
        <v>1438</v>
      </c>
      <c r="C40" s="61" t="s">
        <v>1147</v>
      </c>
      <c r="D40" s="62">
        <v>1773</v>
      </c>
      <c r="E40" s="63"/>
      <c r="F40" s="245" t="s">
        <v>1510</v>
      </c>
    </row>
    <row r="41" spans="1:6" s="60" customFormat="1" ht="15.75">
      <c r="A41" s="144">
        <v>36</v>
      </c>
      <c r="B41" s="61" t="s">
        <v>1713</v>
      </c>
      <c r="C41" s="61" t="s">
        <v>1148</v>
      </c>
      <c r="D41" s="62">
        <v>1276</v>
      </c>
      <c r="E41" s="63"/>
      <c r="F41" s="245" t="s">
        <v>1510</v>
      </c>
    </row>
    <row r="42" spans="1:6" s="60" customFormat="1" ht="15.75">
      <c r="A42" s="144">
        <v>37</v>
      </c>
      <c r="B42" s="61" t="s">
        <v>1714</v>
      </c>
      <c r="C42" s="61" t="s">
        <v>1149</v>
      </c>
      <c r="D42" s="62">
        <v>1291</v>
      </c>
      <c r="E42" s="63"/>
      <c r="F42" s="245" t="s">
        <v>1510</v>
      </c>
    </row>
    <row r="43" spans="1:6" s="60" customFormat="1" ht="15.75">
      <c r="A43" s="144">
        <v>38</v>
      </c>
      <c r="B43" s="61" t="s">
        <v>1715</v>
      </c>
      <c r="C43" s="61" t="s">
        <v>1150</v>
      </c>
      <c r="D43" s="62">
        <v>847</v>
      </c>
      <c r="E43" s="63"/>
      <c r="F43" s="245" t="s">
        <v>1510</v>
      </c>
    </row>
    <row r="44" spans="1:6" s="60" customFormat="1" ht="15.75">
      <c r="A44" s="144">
        <v>39</v>
      </c>
      <c r="B44" s="61" t="s">
        <v>1716</v>
      </c>
      <c r="C44" s="61" t="s">
        <v>1151</v>
      </c>
      <c r="D44" s="62">
        <v>1006</v>
      </c>
      <c r="E44" s="63"/>
      <c r="F44" s="245" t="s">
        <v>1510</v>
      </c>
    </row>
    <row r="45" spans="1:6" s="60" customFormat="1" ht="15.75">
      <c r="A45" s="144">
        <v>40</v>
      </c>
      <c r="B45" s="61" t="s">
        <v>1717</v>
      </c>
      <c r="C45" s="61" t="s">
        <v>1152</v>
      </c>
      <c r="D45" s="62">
        <v>1484</v>
      </c>
      <c r="E45" s="63"/>
      <c r="F45" s="245" t="s">
        <v>1510</v>
      </c>
    </row>
    <row r="46" spans="1:6" s="172" customFormat="1" ht="15.75">
      <c r="A46" s="144">
        <v>41</v>
      </c>
      <c r="B46" s="48" t="s">
        <v>378</v>
      </c>
      <c r="C46" s="48" t="s">
        <v>968</v>
      </c>
      <c r="D46" s="57">
        <v>2070</v>
      </c>
      <c r="E46" s="140"/>
      <c r="F46" s="246" t="s">
        <v>1528</v>
      </c>
    </row>
    <row r="47" spans="1:6" s="172" customFormat="1" ht="15.75">
      <c r="A47" s="144">
        <v>42</v>
      </c>
      <c r="B47" s="48" t="s">
        <v>518</v>
      </c>
      <c r="C47" s="48" t="s">
        <v>933</v>
      </c>
      <c r="D47" s="57">
        <v>1782</v>
      </c>
      <c r="E47" s="140"/>
      <c r="F47" s="247" t="s">
        <v>1528</v>
      </c>
    </row>
    <row r="48" spans="1:6" s="172" customFormat="1" ht="15.75">
      <c r="A48" s="144">
        <v>43</v>
      </c>
      <c r="B48" s="89" t="s">
        <v>1724</v>
      </c>
      <c r="C48" s="89" t="s">
        <v>1279</v>
      </c>
      <c r="D48" s="94">
        <v>1570</v>
      </c>
      <c r="E48" s="140"/>
      <c r="F48" s="250" t="s">
        <v>1881</v>
      </c>
    </row>
    <row r="49" spans="1:6" s="172" customFormat="1" ht="15.75">
      <c r="A49" s="144">
        <v>44</v>
      </c>
      <c r="B49" s="89" t="s">
        <v>0</v>
      </c>
      <c r="C49" s="89" t="s">
        <v>1304</v>
      </c>
      <c r="D49" s="90">
        <v>2546</v>
      </c>
      <c r="E49" s="140"/>
      <c r="F49" s="250" t="s">
        <v>1881</v>
      </c>
    </row>
    <row r="50" spans="1:6" s="172" customFormat="1" ht="15.75">
      <c r="A50" s="144">
        <v>45</v>
      </c>
      <c r="B50" s="61" t="s">
        <v>25</v>
      </c>
      <c r="C50" s="61" t="s">
        <v>1059</v>
      </c>
      <c r="D50" s="62">
        <v>1105</v>
      </c>
      <c r="E50" s="140"/>
      <c r="F50" s="248" t="s">
        <v>1539</v>
      </c>
    </row>
    <row r="51" spans="1:6" s="172" customFormat="1" ht="15.75">
      <c r="A51" s="144">
        <v>46</v>
      </c>
      <c r="B51" s="61" t="s">
        <v>51</v>
      </c>
      <c r="C51" s="61" t="s">
        <v>1107</v>
      </c>
      <c r="D51" s="62">
        <v>1076</v>
      </c>
      <c r="E51" s="140"/>
      <c r="F51" s="248" t="s">
        <v>1539</v>
      </c>
    </row>
    <row r="52" spans="1:6" s="172" customFormat="1" ht="15.75">
      <c r="A52" s="144">
        <v>47</v>
      </c>
      <c r="B52" s="61" t="s">
        <v>26</v>
      </c>
      <c r="C52" s="61" t="s">
        <v>1060</v>
      </c>
      <c r="D52" s="62">
        <v>1918</v>
      </c>
      <c r="E52" s="140"/>
      <c r="F52" s="248" t="s">
        <v>1539</v>
      </c>
    </row>
    <row r="53" spans="1:6" s="172" customFormat="1" ht="15.75">
      <c r="A53" s="144">
        <v>48</v>
      </c>
      <c r="B53" s="61" t="s">
        <v>27</v>
      </c>
      <c r="C53" s="61" t="s">
        <v>1061</v>
      </c>
      <c r="D53" s="62">
        <v>1210</v>
      </c>
      <c r="E53" s="140"/>
      <c r="F53" s="248" t="s">
        <v>1539</v>
      </c>
    </row>
    <row r="54" spans="1:6" s="172" customFormat="1" ht="15.75">
      <c r="A54" s="144">
        <v>49</v>
      </c>
      <c r="B54" s="61" t="s">
        <v>604</v>
      </c>
      <c r="C54" s="61" t="s">
        <v>1104</v>
      </c>
      <c r="D54" s="62">
        <v>1647</v>
      </c>
      <c r="E54" s="140"/>
      <c r="F54" s="248" t="s">
        <v>1539</v>
      </c>
    </row>
    <row r="55" spans="1:6" s="172" customFormat="1" ht="15.75">
      <c r="A55" s="144">
        <v>50</v>
      </c>
      <c r="B55" s="61" t="s">
        <v>24</v>
      </c>
      <c r="C55" s="61" t="s">
        <v>1058</v>
      </c>
      <c r="D55" s="62">
        <v>1396</v>
      </c>
      <c r="E55" s="140"/>
      <c r="F55" s="248" t="s">
        <v>1539</v>
      </c>
    </row>
    <row r="56" spans="1:6" s="172" customFormat="1" ht="15.75">
      <c r="A56" s="144">
        <v>51</v>
      </c>
      <c r="B56" s="61" t="s">
        <v>1482</v>
      </c>
      <c r="C56" s="61" t="s">
        <v>1090</v>
      </c>
      <c r="D56" s="62">
        <v>812</v>
      </c>
      <c r="E56" s="140"/>
      <c r="F56" s="248" t="s">
        <v>1539</v>
      </c>
    </row>
    <row r="57" spans="1:6" s="172" customFormat="1" ht="15.75">
      <c r="A57" s="144">
        <v>52</v>
      </c>
      <c r="B57" s="61" t="s">
        <v>564</v>
      </c>
      <c r="C57" s="61" t="s">
        <v>1063</v>
      </c>
      <c r="D57" s="62">
        <v>1399</v>
      </c>
      <c r="E57" s="140"/>
      <c r="F57" s="248" t="s">
        <v>1539</v>
      </c>
    </row>
    <row r="58" spans="1:6" s="172" customFormat="1" ht="15.75">
      <c r="A58" s="144">
        <v>53</v>
      </c>
      <c r="B58" s="61" t="s">
        <v>565</v>
      </c>
      <c r="C58" s="61" t="s">
        <v>1064</v>
      </c>
      <c r="D58" s="62">
        <v>1094</v>
      </c>
      <c r="E58" s="140"/>
      <c r="F58" s="248" t="s">
        <v>1539</v>
      </c>
    </row>
    <row r="59" spans="1:6" s="172" customFormat="1" ht="15.75">
      <c r="A59" s="144">
        <v>54</v>
      </c>
      <c r="B59" s="61" t="s">
        <v>30</v>
      </c>
      <c r="C59" s="61" t="s">
        <v>1065</v>
      </c>
      <c r="D59" s="62">
        <v>1335</v>
      </c>
      <c r="E59" s="140"/>
      <c r="F59" s="248" t="s">
        <v>1539</v>
      </c>
    </row>
    <row r="60" spans="1:6" s="172" customFormat="1" ht="15.75">
      <c r="A60" s="144"/>
      <c r="B60" s="163"/>
      <c r="C60" s="163"/>
      <c r="D60" s="139"/>
      <c r="E60" s="140"/>
      <c r="F60" s="163"/>
    </row>
    <row r="61" spans="1:6" s="172" customFormat="1" ht="15.75">
      <c r="A61" s="144"/>
      <c r="B61" s="163"/>
      <c r="C61" s="163"/>
      <c r="D61" s="139"/>
      <c r="E61" s="140"/>
      <c r="F61" s="163"/>
    </row>
    <row r="62" spans="1:6" s="172" customFormat="1" ht="15.75">
      <c r="A62" s="144"/>
      <c r="B62" s="163"/>
      <c r="C62" s="163"/>
      <c r="D62" s="139"/>
      <c r="E62" s="140"/>
      <c r="F62" s="163"/>
    </row>
    <row r="63" s="60" customFormat="1" ht="15.75"/>
    <row r="64" spans="2:5" s="60" customFormat="1" ht="15.75">
      <c r="B64" s="150" t="s">
        <v>1861</v>
      </c>
      <c r="D64" s="62">
        <f>SUM(D6:D59)</f>
        <v>71392</v>
      </c>
      <c r="E64" s="40"/>
    </row>
    <row r="65" s="60" customFormat="1" ht="15.75"/>
    <row r="66" spans="2:4" ht="15.75">
      <c r="B66" s="467" t="s">
        <v>1881</v>
      </c>
      <c r="C66" s="128">
        <f>D48+D49</f>
        <v>4116</v>
      </c>
      <c r="D66" s="493">
        <f>C66/D64</f>
        <v>0.05765351860152398</v>
      </c>
    </row>
    <row r="67" spans="2:4" ht="15.75">
      <c r="B67" s="467" t="s">
        <v>1510</v>
      </c>
      <c r="C67" s="128">
        <f>SUM(D6:D45)</f>
        <v>50432</v>
      </c>
      <c r="D67" s="493">
        <f>C67/D64</f>
        <v>0.7064096817570596</v>
      </c>
    </row>
    <row r="68" spans="2:4" ht="15.75">
      <c r="B68" s="488" t="s">
        <v>1528</v>
      </c>
      <c r="C68" s="128">
        <f>D46+D47</f>
        <v>3852</v>
      </c>
      <c r="D68" s="493">
        <f>C68/D64</f>
        <v>0.053955625280143436</v>
      </c>
    </row>
    <row r="69" spans="2:4" ht="15.75">
      <c r="B69" s="467" t="s">
        <v>1539</v>
      </c>
      <c r="C69" s="128">
        <f>SUM(D50:D59)</f>
        <v>12992</v>
      </c>
      <c r="D69" s="493">
        <f>C69/D64</f>
        <v>0.18198117436127298</v>
      </c>
    </row>
    <row r="73" ht="15.75">
      <c r="A73" s="172" t="s">
        <v>1795</v>
      </c>
    </row>
    <row r="74" ht="15.75">
      <c r="A74" s="172" t="s">
        <v>1796</v>
      </c>
    </row>
    <row r="75" ht="15.75">
      <c r="A75" s="172" t="s">
        <v>1797</v>
      </c>
    </row>
    <row r="76" ht="15.75">
      <c r="A76" s="172" t="s">
        <v>1798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36" sqref="B36:D37"/>
    </sheetView>
  </sheetViews>
  <sheetFormatPr defaultColWidth="8.796875" defaultRowHeight="15"/>
  <cols>
    <col min="1" max="1" width="4.7968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7.09765625" style="40" bestFit="1" customWidth="1"/>
    <col min="7" max="16384" width="8.8984375" style="40" customWidth="1"/>
  </cols>
  <sheetData>
    <row r="1" spans="1:6" s="66" customFormat="1" ht="15.75">
      <c r="A1" s="68" t="s">
        <v>1852</v>
      </c>
      <c r="D1" s="53"/>
      <c r="E1" s="51"/>
      <c r="F1" s="52"/>
    </row>
    <row r="2" spans="2:6" s="66" customFormat="1" ht="15.75">
      <c r="B2" s="51" t="s">
        <v>1753</v>
      </c>
      <c r="C2" s="51" t="s">
        <v>1752</v>
      </c>
      <c r="D2" s="51" t="s">
        <v>1751</v>
      </c>
      <c r="E2" s="54"/>
      <c r="F2" s="249" t="s">
        <v>1880</v>
      </c>
    </row>
    <row r="3" spans="4:6" s="66" customFormat="1" ht="15.75">
      <c r="D3" s="54">
        <v>2016</v>
      </c>
      <c r="F3" s="133"/>
    </row>
    <row r="4" spans="4:6" s="67" customFormat="1" ht="15.75">
      <c r="D4" s="69">
        <f>SUM(D6:D32)</f>
        <v>75035</v>
      </c>
      <c r="E4" s="168"/>
      <c r="F4" s="133"/>
    </row>
    <row r="5" spans="4:6" s="141" customFormat="1" ht="15.75">
      <c r="D5" s="142"/>
      <c r="E5" s="143"/>
      <c r="F5" s="133"/>
    </row>
    <row r="6" spans="1:6" s="67" customFormat="1" ht="15.75">
      <c r="A6" s="121">
        <v>1</v>
      </c>
      <c r="B6" s="48" t="s">
        <v>181</v>
      </c>
      <c r="C6" s="67" t="s">
        <v>773</v>
      </c>
      <c r="D6" s="69">
        <v>1349</v>
      </c>
      <c r="E6" s="50"/>
      <c r="F6" s="252" t="s">
        <v>602</v>
      </c>
    </row>
    <row r="7" spans="1:6" s="67" customFormat="1" ht="15.75">
      <c r="A7" s="121">
        <v>2</v>
      </c>
      <c r="B7" s="48" t="s">
        <v>183</v>
      </c>
      <c r="C7" s="67" t="s">
        <v>775</v>
      </c>
      <c r="D7" s="69">
        <v>1179</v>
      </c>
      <c r="E7" s="50"/>
      <c r="F7" s="252" t="s">
        <v>602</v>
      </c>
    </row>
    <row r="8" spans="1:6" s="67" customFormat="1" ht="15.75">
      <c r="A8" s="144">
        <v>3</v>
      </c>
      <c r="B8" s="48" t="s">
        <v>1485</v>
      </c>
      <c r="C8" s="67" t="s">
        <v>777</v>
      </c>
      <c r="D8" s="69">
        <v>3227</v>
      </c>
      <c r="E8" s="50"/>
      <c r="F8" s="488" t="s">
        <v>602</v>
      </c>
    </row>
    <row r="9" spans="1:6" s="67" customFormat="1" ht="15.75">
      <c r="A9" s="144">
        <v>4</v>
      </c>
      <c r="B9" s="48" t="s">
        <v>184</v>
      </c>
      <c r="C9" s="67" t="s">
        <v>802</v>
      </c>
      <c r="D9" s="69">
        <v>2801</v>
      </c>
      <c r="E9" s="50"/>
      <c r="F9" s="253" t="s">
        <v>602</v>
      </c>
    </row>
    <row r="10" spans="1:6" s="67" customFormat="1" ht="15.75">
      <c r="A10" s="144">
        <v>5</v>
      </c>
      <c r="B10" s="48" t="s">
        <v>186</v>
      </c>
      <c r="C10" s="67" t="s">
        <v>803</v>
      </c>
      <c r="D10" s="69">
        <v>3235</v>
      </c>
      <c r="E10" s="50"/>
      <c r="F10" s="266" t="s">
        <v>602</v>
      </c>
    </row>
    <row r="11" spans="1:6" s="67" customFormat="1" ht="15.75">
      <c r="A11" s="144">
        <v>6</v>
      </c>
      <c r="B11" s="48" t="s">
        <v>188</v>
      </c>
      <c r="C11" s="67" t="s">
        <v>783</v>
      </c>
      <c r="D11" s="69">
        <v>2829</v>
      </c>
      <c r="E11" s="50"/>
      <c r="F11" s="265" t="s">
        <v>602</v>
      </c>
    </row>
    <row r="12" spans="1:6" s="67" customFormat="1" ht="15.75">
      <c r="A12" s="144">
        <v>7</v>
      </c>
      <c r="B12" s="48" t="s">
        <v>550</v>
      </c>
      <c r="C12" s="67" t="s">
        <v>789</v>
      </c>
      <c r="D12" s="69">
        <v>1807</v>
      </c>
      <c r="E12" s="50"/>
      <c r="F12" s="264" t="s">
        <v>602</v>
      </c>
    </row>
    <row r="13" spans="1:6" s="67" customFormat="1" ht="15.75">
      <c r="A13" s="144">
        <v>8</v>
      </c>
      <c r="B13" s="48" t="s">
        <v>190</v>
      </c>
      <c r="C13" s="67" t="s">
        <v>804</v>
      </c>
      <c r="D13" s="69">
        <v>3500</v>
      </c>
      <c r="E13" s="50"/>
      <c r="F13" s="263" t="s">
        <v>602</v>
      </c>
    </row>
    <row r="14" spans="1:6" s="67" customFormat="1" ht="15.75">
      <c r="A14" s="144">
        <v>9</v>
      </c>
      <c r="B14" s="48" t="s">
        <v>1644</v>
      </c>
      <c r="C14" s="67" t="s">
        <v>793</v>
      </c>
      <c r="D14" s="69">
        <v>2751</v>
      </c>
      <c r="E14" s="50"/>
      <c r="F14" s="262" t="s">
        <v>602</v>
      </c>
    </row>
    <row r="15" spans="1:6" s="67" customFormat="1" ht="15.75">
      <c r="A15" s="144">
        <v>10</v>
      </c>
      <c r="B15" s="48" t="s">
        <v>551</v>
      </c>
      <c r="C15" s="67" t="s">
        <v>794</v>
      </c>
      <c r="D15" s="69">
        <v>1433</v>
      </c>
      <c r="E15" s="50"/>
      <c r="F15" s="261" t="s">
        <v>602</v>
      </c>
    </row>
    <row r="16" spans="1:6" s="67" customFormat="1" ht="15.75">
      <c r="A16" s="144">
        <v>11</v>
      </c>
      <c r="B16" s="48" t="s">
        <v>1793</v>
      </c>
      <c r="C16" s="67" t="s">
        <v>795</v>
      </c>
      <c r="D16" s="69">
        <v>2119</v>
      </c>
      <c r="E16" s="50"/>
      <c r="F16" s="260" t="s">
        <v>602</v>
      </c>
    </row>
    <row r="17" spans="1:6" s="67" customFormat="1" ht="15.75">
      <c r="A17" s="144">
        <v>12</v>
      </c>
      <c r="B17" s="48" t="s">
        <v>191</v>
      </c>
      <c r="C17" s="67" t="s">
        <v>805</v>
      </c>
      <c r="D17" s="69">
        <v>3784</v>
      </c>
      <c r="E17" s="50"/>
      <c r="F17" s="259" t="s">
        <v>602</v>
      </c>
    </row>
    <row r="18" spans="1:6" s="67" customFormat="1" ht="15.75">
      <c r="A18" s="144">
        <v>13</v>
      </c>
      <c r="B18" s="48" t="s">
        <v>192</v>
      </c>
      <c r="C18" s="67" t="s">
        <v>806</v>
      </c>
      <c r="D18" s="69">
        <v>2075</v>
      </c>
      <c r="E18" s="50"/>
      <c r="F18" s="258" t="s">
        <v>602</v>
      </c>
    </row>
    <row r="19" spans="1:6" s="67" customFormat="1" ht="15.75">
      <c r="A19" s="144">
        <v>14</v>
      </c>
      <c r="B19" s="48" t="s">
        <v>194</v>
      </c>
      <c r="C19" s="67" t="s">
        <v>807</v>
      </c>
      <c r="D19" s="69">
        <v>3606</v>
      </c>
      <c r="E19" s="50"/>
      <c r="F19" s="266" t="s">
        <v>602</v>
      </c>
    </row>
    <row r="20" spans="1:6" s="67" customFormat="1" ht="15.75">
      <c r="A20" s="144">
        <v>15</v>
      </c>
      <c r="B20" s="109" t="s">
        <v>1566</v>
      </c>
      <c r="C20" s="105" t="s">
        <v>785</v>
      </c>
      <c r="D20" s="107">
        <v>4506</v>
      </c>
      <c r="E20" s="50"/>
      <c r="F20" s="257" t="s">
        <v>1513</v>
      </c>
    </row>
    <row r="21" spans="1:6" s="67" customFormat="1" ht="15.75">
      <c r="A21" s="144">
        <v>16</v>
      </c>
      <c r="B21" s="71" t="s">
        <v>1573</v>
      </c>
      <c r="C21" s="141" t="s">
        <v>797</v>
      </c>
      <c r="D21" s="69">
        <v>4909</v>
      </c>
      <c r="E21" s="50"/>
      <c r="F21" s="257" t="s">
        <v>1513</v>
      </c>
    </row>
    <row r="22" spans="1:6" s="67" customFormat="1" ht="15.75">
      <c r="A22" s="144">
        <v>17</v>
      </c>
      <c r="B22" s="71" t="s">
        <v>1571</v>
      </c>
      <c r="C22" s="141" t="s">
        <v>792</v>
      </c>
      <c r="D22" s="69">
        <v>1458</v>
      </c>
      <c r="E22" s="50"/>
      <c r="F22" s="257" t="s">
        <v>1513</v>
      </c>
    </row>
    <row r="23" spans="1:6" s="67" customFormat="1" ht="15.75">
      <c r="A23" s="144">
        <v>18</v>
      </c>
      <c r="B23" s="109" t="s">
        <v>1564</v>
      </c>
      <c r="C23" s="105" t="s">
        <v>781</v>
      </c>
      <c r="D23" s="107">
        <v>3784</v>
      </c>
      <c r="E23" s="50"/>
      <c r="F23" s="257" t="s">
        <v>1513</v>
      </c>
    </row>
    <row r="24" spans="1:6" s="67" customFormat="1" ht="15.75">
      <c r="A24" s="144">
        <v>19</v>
      </c>
      <c r="B24" s="109" t="s">
        <v>1563</v>
      </c>
      <c r="C24" s="105" t="s">
        <v>780</v>
      </c>
      <c r="D24" s="107">
        <v>2749</v>
      </c>
      <c r="E24" s="50"/>
      <c r="F24" s="257" t="s">
        <v>1513</v>
      </c>
    </row>
    <row r="25" spans="1:6" s="67" customFormat="1" ht="15.75">
      <c r="A25" s="144">
        <v>20</v>
      </c>
      <c r="B25" s="109" t="s">
        <v>1570</v>
      </c>
      <c r="C25" s="105" t="s">
        <v>791</v>
      </c>
      <c r="D25" s="107">
        <v>1862</v>
      </c>
      <c r="E25" s="50"/>
      <c r="F25" s="257" t="s">
        <v>1513</v>
      </c>
    </row>
    <row r="26" spans="1:6" s="67" customFormat="1" ht="15.75">
      <c r="A26" s="144">
        <v>21</v>
      </c>
      <c r="B26" s="109" t="s">
        <v>1567</v>
      </c>
      <c r="C26" s="105" t="s">
        <v>786</v>
      </c>
      <c r="D26" s="107">
        <v>1323</v>
      </c>
      <c r="E26" s="50"/>
      <c r="F26" s="257" t="s">
        <v>1513</v>
      </c>
    </row>
    <row r="27" spans="1:6" s="173" customFormat="1" ht="15.75">
      <c r="A27" s="144">
        <v>22</v>
      </c>
      <c r="B27" s="109" t="s">
        <v>549</v>
      </c>
      <c r="C27" s="105" t="s">
        <v>787</v>
      </c>
      <c r="D27" s="107">
        <v>6032</v>
      </c>
      <c r="E27" s="132"/>
      <c r="F27" s="257" t="s">
        <v>1513</v>
      </c>
    </row>
    <row r="28" spans="1:6" s="173" customFormat="1" ht="15.75">
      <c r="A28" s="144">
        <v>23</v>
      </c>
      <c r="B28" s="109" t="s">
        <v>1565</v>
      </c>
      <c r="C28" s="105" t="s">
        <v>782</v>
      </c>
      <c r="D28" s="107">
        <v>2935</v>
      </c>
      <c r="E28" s="132"/>
      <c r="F28" s="257" t="s">
        <v>1513</v>
      </c>
    </row>
    <row r="29" spans="1:6" s="173" customFormat="1" ht="15.75">
      <c r="A29" s="144">
        <v>24</v>
      </c>
      <c r="B29" s="71" t="s">
        <v>1572</v>
      </c>
      <c r="C29" s="141" t="s">
        <v>796</v>
      </c>
      <c r="D29" s="69">
        <v>2747</v>
      </c>
      <c r="E29" s="132"/>
      <c r="F29" s="256" t="s">
        <v>1513</v>
      </c>
    </row>
    <row r="30" spans="1:6" s="173" customFormat="1" ht="15.75">
      <c r="A30" s="144">
        <v>25</v>
      </c>
      <c r="B30" s="105" t="s">
        <v>548</v>
      </c>
      <c r="C30" s="105" t="s">
        <v>770</v>
      </c>
      <c r="D30" s="107">
        <v>1905</v>
      </c>
      <c r="E30" s="132"/>
      <c r="F30" s="251" t="s">
        <v>1513</v>
      </c>
    </row>
    <row r="31" spans="1:6" s="173" customFormat="1" ht="15.75">
      <c r="A31" s="144">
        <v>26</v>
      </c>
      <c r="B31" s="109" t="s">
        <v>1562</v>
      </c>
      <c r="C31" s="105" t="s">
        <v>776</v>
      </c>
      <c r="D31" s="107">
        <v>3288</v>
      </c>
      <c r="E31" s="132"/>
      <c r="F31" s="254" t="s">
        <v>602</v>
      </c>
    </row>
    <row r="32" spans="1:6" s="173" customFormat="1" ht="15.75">
      <c r="A32" s="144">
        <v>27</v>
      </c>
      <c r="B32" s="71" t="s">
        <v>1575</v>
      </c>
      <c r="C32" s="141" t="s">
        <v>798</v>
      </c>
      <c r="D32" s="69">
        <v>1842</v>
      </c>
      <c r="E32" s="132"/>
      <c r="F32" s="255" t="s">
        <v>1513</v>
      </c>
    </row>
    <row r="33" spans="1:6" s="173" customFormat="1" ht="15.75">
      <c r="A33" s="144"/>
      <c r="B33" s="67"/>
      <c r="C33" s="67"/>
      <c r="D33" s="67"/>
      <c r="E33" s="132"/>
      <c r="F33" s="170"/>
    </row>
    <row r="34" spans="1:6" s="173" customFormat="1" ht="15.75">
      <c r="A34" s="144"/>
      <c r="B34" s="145" t="s">
        <v>1857</v>
      </c>
      <c r="C34" s="40"/>
      <c r="D34" s="49">
        <f>SUM(D6:D33)</f>
        <v>75035</v>
      </c>
      <c r="E34" s="132"/>
      <c r="F34" s="170"/>
    </row>
    <row r="35" spans="1:6" s="173" customFormat="1" ht="15.75">
      <c r="A35" s="144"/>
      <c r="B35" s="40"/>
      <c r="C35" s="40"/>
      <c r="D35" s="49"/>
      <c r="E35" s="132"/>
      <c r="F35" s="170"/>
    </row>
    <row r="36" spans="1:6" s="173" customFormat="1" ht="15.75">
      <c r="A36" s="144"/>
      <c r="B36" s="488" t="s">
        <v>602</v>
      </c>
      <c r="C36" s="128">
        <f>SUM(D6:D19)+D31</f>
        <v>38983</v>
      </c>
      <c r="D36" s="493">
        <f>C36/D34</f>
        <v>0.5195308855867262</v>
      </c>
      <c r="E36" s="132"/>
      <c r="F36" s="170"/>
    </row>
    <row r="37" spans="1:6" s="173" customFormat="1" ht="15.75">
      <c r="A37" s="144"/>
      <c r="B37" s="491" t="s">
        <v>1513</v>
      </c>
      <c r="C37" s="128">
        <f>SUM(D20:D30)+D32</f>
        <v>36052</v>
      </c>
      <c r="D37" s="493">
        <f>C37/D34</f>
        <v>0.4804691144132738</v>
      </c>
      <c r="E37" s="132"/>
      <c r="F37" s="170"/>
    </row>
    <row r="38" spans="1:6" s="173" customFormat="1" ht="15.75">
      <c r="A38" s="144"/>
      <c r="B38" s="40"/>
      <c r="C38" s="40"/>
      <c r="D38" s="40"/>
      <c r="E38" s="132"/>
      <c r="F38" s="170"/>
    </row>
    <row r="39" spans="1:6" s="173" customFormat="1" ht="15.75">
      <c r="A39" s="144"/>
      <c r="B39" s="40"/>
      <c r="C39" s="40"/>
      <c r="D39" s="40"/>
      <c r="E39" s="132"/>
      <c r="F39" s="170"/>
    </row>
    <row r="40" spans="1:4" s="67" customFormat="1" ht="15.75">
      <c r="A40" s="71" t="s">
        <v>1577</v>
      </c>
      <c r="B40" s="40"/>
      <c r="C40" s="40"/>
      <c r="D40" s="40"/>
    </row>
    <row r="41" spans="2:5" s="67" customFormat="1" ht="15.75">
      <c r="B41" s="40"/>
      <c r="C41" s="40"/>
      <c r="D41" s="40"/>
      <c r="E41" s="40"/>
    </row>
    <row r="42" ht="15.75">
      <c r="A42" s="48"/>
    </row>
  </sheetData>
  <sheetProtection/>
  <autoFilter ref="F1:F42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3:D34"/>
    </sheetView>
  </sheetViews>
  <sheetFormatPr defaultColWidth="8.796875" defaultRowHeight="15"/>
  <cols>
    <col min="1" max="1" width="2.8984375" style="110" customWidth="1"/>
    <col min="2" max="2" width="20" style="110" bestFit="1" customWidth="1"/>
    <col min="3" max="3" width="9.3984375" style="110" bestFit="1" customWidth="1"/>
    <col min="4" max="4" width="20.59765625" style="110" bestFit="1" customWidth="1"/>
    <col min="5" max="5" width="6.19921875" style="110" customWidth="1"/>
    <col min="6" max="6" width="17.09765625" style="110" bestFit="1" customWidth="1"/>
    <col min="7" max="7" width="12.59765625" style="110" bestFit="1" customWidth="1"/>
    <col min="8" max="16384" width="8.8984375" style="110" customWidth="1"/>
  </cols>
  <sheetData>
    <row r="1" s="111" customFormat="1" ht="15.75">
      <c r="A1" s="112" t="s">
        <v>1834</v>
      </c>
    </row>
    <row r="2" spans="2:6" s="111" customFormat="1" ht="15.75">
      <c r="B2" s="111" t="s">
        <v>1753</v>
      </c>
      <c r="C2" s="111" t="s">
        <v>1752</v>
      </c>
      <c r="D2" s="111" t="s">
        <v>1751</v>
      </c>
      <c r="F2" s="274" t="s">
        <v>1880</v>
      </c>
    </row>
    <row r="3" spans="4:6" s="111" customFormat="1" ht="15.75">
      <c r="D3" s="114">
        <v>2016</v>
      </c>
      <c r="E3" s="114"/>
      <c r="F3" s="112"/>
    </row>
    <row r="4" spans="4:6" ht="15.75">
      <c r="D4" s="99">
        <f>SUM(D5:D29)</f>
        <v>78005</v>
      </c>
      <c r="E4" s="80"/>
      <c r="F4" s="111"/>
    </row>
    <row r="5" spans="1:7" ht="15.75">
      <c r="A5" s="144">
        <v>1</v>
      </c>
      <c r="B5" s="98" t="s">
        <v>301</v>
      </c>
      <c r="C5" s="98" t="s">
        <v>1002</v>
      </c>
      <c r="D5" s="99">
        <v>3571</v>
      </c>
      <c r="E5" s="80"/>
      <c r="F5" s="267" t="s">
        <v>1516</v>
      </c>
      <c r="G5" s="98"/>
    </row>
    <row r="6" spans="1:7" ht="15.75">
      <c r="A6" s="144">
        <v>2</v>
      </c>
      <c r="B6" s="98" t="s">
        <v>302</v>
      </c>
      <c r="C6" s="98" t="s">
        <v>1003</v>
      </c>
      <c r="D6" s="99">
        <v>3261</v>
      </c>
      <c r="E6" s="80"/>
      <c r="F6" s="267" t="s">
        <v>1516</v>
      </c>
      <c r="G6" s="98"/>
    </row>
    <row r="7" spans="1:7" ht="15.75">
      <c r="A7" s="144">
        <v>3</v>
      </c>
      <c r="B7" s="98" t="s">
        <v>303</v>
      </c>
      <c r="C7" s="98" t="s">
        <v>1004</v>
      </c>
      <c r="D7" s="99">
        <v>4288</v>
      </c>
      <c r="E7" s="80"/>
      <c r="F7" s="267" t="s">
        <v>1516</v>
      </c>
      <c r="G7" s="98"/>
    </row>
    <row r="8" spans="1:7" ht="15.75">
      <c r="A8" s="144">
        <v>4</v>
      </c>
      <c r="B8" s="98" t="s">
        <v>304</v>
      </c>
      <c r="C8" s="98" t="s">
        <v>1005</v>
      </c>
      <c r="D8" s="99">
        <v>4772</v>
      </c>
      <c r="E8" s="80"/>
      <c r="F8" s="267" t="s">
        <v>1516</v>
      </c>
      <c r="G8" s="98"/>
    </row>
    <row r="9" spans="1:7" ht="15.75">
      <c r="A9" s="144">
        <v>5</v>
      </c>
      <c r="B9" s="98" t="s">
        <v>305</v>
      </c>
      <c r="C9" s="98" t="s">
        <v>1006</v>
      </c>
      <c r="D9" s="99">
        <v>7036</v>
      </c>
      <c r="E9" s="80"/>
      <c r="F9" s="267" t="s">
        <v>1516</v>
      </c>
      <c r="G9" s="98"/>
    </row>
    <row r="10" spans="1:7" ht="15.75">
      <c r="A10" s="144">
        <v>6</v>
      </c>
      <c r="B10" s="98" t="s">
        <v>309</v>
      </c>
      <c r="C10" s="98" t="s">
        <v>1010</v>
      </c>
      <c r="D10" s="99">
        <v>1998</v>
      </c>
      <c r="E10" s="80"/>
      <c r="F10" s="268" t="s">
        <v>1516</v>
      </c>
      <c r="G10" s="98"/>
    </row>
    <row r="11" spans="1:7" ht="15.75">
      <c r="A11" s="144">
        <v>7</v>
      </c>
      <c r="B11" s="98" t="s">
        <v>310</v>
      </c>
      <c r="C11" s="98" t="s">
        <v>1012</v>
      </c>
      <c r="D11" s="99">
        <v>3467</v>
      </c>
      <c r="E11" s="80"/>
      <c r="F11" s="268" t="s">
        <v>1516</v>
      </c>
      <c r="G11" s="98"/>
    </row>
    <row r="12" spans="1:7" ht="15.75">
      <c r="A12" s="144">
        <v>8</v>
      </c>
      <c r="B12" s="98" t="s">
        <v>315</v>
      </c>
      <c r="C12" s="98" t="s">
        <v>1016</v>
      </c>
      <c r="D12" s="99">
        <v>2039</v>
      </c>
      <c r="E12" s="80"/>
      <c r="F12" s="268" t="s">
        <v>1516</v>
      </c>
      <c r="G12" s="98"/>
    </row>
    <row r="13" spans="1:7" ht="15.75">
      <c r="A13" s="144">
        <v>9</v>
      </c>
      <c r="B13" s="98" t="s">
        <v>317</v>
      </c>
      <c r="C13" s="98" t="s">
        <v>1019</v>
      </c>
      <c r="D13" s="99">
        <v>3076</v>
      </c>
      <c r="E13" s="80"/>
      <c r="F13" s="269" t="s">
        <v>1516</v>
      </c>
      <c r="G13" s="98"/>
    </row>
    <row r="14" spans="1:7" ht="15.75">
      <c r="A14" s="144">
        <v>10</v>
      </c>
      <c r="B14" s="98" t="s">
        <v>323</v>
      </c>
      <c r="C14" s="98" t="s">
        <v>1024</v>
      </c>
      <c r="D14" s="99">
        <v>2086</v>
      </c>
      <c r="E14" s="80"/>
      <c r="F14" s="270" t="s">
        <v>1516</v>
      </c>
      <c r="G14" s="98"/>
    </row>
    <row r="15" spans="1:7" ht="15.75">
      <c r="A15" s="144">
        <v>11</v>
      </c>
      <c r="B15" s="98" t="s">
        <v>324</v>
      </c>
      <c r="C15" s="98" t="s">
        <v>1025</v>
      </c>
      <c r="D15" s="99">
        <v>3046</v>
      </c>
      <c r="E15" s="80"/>
      <c r="F15" s="270" t="s">
        <v>1516</v>
      </c>
      <c r="G15" s="98"/>
    </row>
    <row r="16" spans="1:7" ht="15.75">
      <c r="A16" s="144">
        <v>12</v>
      </c>
      <c r="B16" s="98" t="s">
        <v>325</v>
      </c>
      <c r="C16" s="98" t="s">
        <v>1026</v>
      </c>
      <c r="D16" s="99">
        <v>4013</v>
      </c>
      <c r="E16" s="80"/>
      <c r="F16" s="270" t="s">
        <v>1516</v>
      </c>
      <c r="G16" s="98"/>
    </row>
    <row r="17" spans="1:7" ht="15.75">
      <c r="A17" s="144">
        <v>13</v>
      </c>
      <c r="B17" s="98" t="s">
        <v>328</v>
      </c>
      <c r="C17" s="98" t="s">
        <v>1029</v>
      </c>
      <c r="D17" s="99">
        <v>1993</v>
      </c>
      <c r="E17" s="80"/>
      <c r="F17" s="270" t="s">
        <v>1516</v>
      </c>
      <c r="G17" s="98"/>
    </row>
    <row r="18" spans="1:7" ht="15.75">
      <c r="A18" s="144">
        <v>14</v>
      </c>
      <c r="B18" s="98" t="s">
        <v>331</v>
      </c>
      <c r="C18" s="98" t="s">
        <v>1032</v>
      </c>
      <c r="D18" s="99">
        <v>1337</v>
      </c>
      <c r="E18" s="80"/>
      <c r="F18" s="271" t="s">
        <v>1516</v>
      </c>
      <c r="G18" s="98"/>
    </row>
    <row r="19" spans="1:7" ht="15.75">
      <c r="A19" s="144">
        <v>15</v>
      </c>
      <c r="B19" s="98" t="s">
        <v>347</v>
      </c>
      <c r="C19" s="98" t="s">
        <v>1048</v>
      </c>
      <c r="D19" s="99">
        <v>3422</v>
      </c>
      <c r="E19" s="80"/>
      <c r="F19" s="272" t="s">
        <v>1516</v>
      </c>
      <c r="G19" s="98"/>
    </row>
    <row r="20" spans="1:7" s="174" customFormat="1" ht="15.75">
      <c r="A20" s="144">
        <v>16</v>
      </c>
      <c r="B20" s="98" t="s">
        <v>320</v>
      </c>
      <c r="C20" s="98" t="s">
        <v>1021</v>
      </c>
      <c r="D20" s="99">
        <v>4593</v>
      </c>
      <c r="E20" s="132"/>
      <c r="F20" s="273" t="s">
        <v>1536</v>
      </c>
      <c r="G20" s="170"/>
    </row>
    <row r="21" spans="1:7" s="174" customFormat="1" ht="15.75">
      <c r="A21" s="144">
        <v>17</v>
      </c>
      <c r="B21" s="98" t="s">
        <v>335</v>
      </c>
      <c r="C21" s="98" t="s">
        <v>1036</v>
      </c>
      <c r="D21" s="99">
        <v>3170</v>
      </c>
      <c r="E21" s="132"/>
      <c r="F21" s="273" t="s">
        <v>1536</v>
      </c>
      <c r="G21" s="170"/>
    </row>
    <row r="22" spans="1:7" s="174" customFormat="1" ht="15.75">
      <c r="A22" s="144">
        <v>18</v>
      </c>
      <c r="B22" s="98" t="s">
        <v>341</v>
      </c>
      <c r="C22" s="98" t="s">
        <v>1042</v>
      </c>
      <c r="D22" s="99">
        <v>1845</v>
      </c>
      <c r="E22" s="132"/>
      <c r="F22" s="273" t="s">
        <v>1536</v>
      </c>
      <c r="G22" s="170"/>
    </row>
    <row r="23" spans="1:7" s="174" customFormat="1" ht="15.75">
      <c r="A23" s="144">
        <v>19</v>
      </c>
      <c r="B23" s="98" t="s">
        <v>332</v>
      </c>
      <c r="C23" s="98" t="s">
        <v>1033</v>
      </c>
      <c r="D23" s="99">
        <v>3364</v>
      </c>
      <c r="E23" s="132"/>
      <c r="F23" s="273" t="s">
        <v>1536</v>
      </c>
      <c r="G23" s="170"/>
    </row>
    <row r="24" spans="1:7" s="174" customFormat="1" ht="15.75">
      <c r="A24" s="144">
        <v>20</v>
      </c>
      <c r="B24" s="98" t="s">
        <v>333</v>
      </c>
      <c r="C24" s="98" t="s">
        <v>1034</v>
      </c>
      <c r="D24" s="99">
        <v>2924</v>
      </c>
      <c r="E24" s="132"/>
      <c r="F24" s="273" t="s">
        <v>1536</v>
      </c>
      <c r="G24" s="170"/>
    </row>
    <row r="25" spans="1:7" s="174" customFormat="1" ht="15.75">
      <c r="A25" s="144">
        <v>21</v>
      </c>
      <c r="B25" s="98" t="s">
        <v>316</v>
      </c>
      <c r="C25" s="98" t="s">
        <v>1018</v>
      </c>
      <c r="D25" s="99">
        <v>2869</v>
      </c>
      <c r="E25" s="132"/>
      <c r="F25" s="273" t="s">
        <v>1536</v>
      </c>
      <c r="G25" s="170"/>
    </row>
    <row r="26" spans="1:7" s="174" customFormat="1" ht="15.75">
      <c r="A26" s="144">
        <v>22</v>
      </c>
      <c r="B26" s="98" t="s">
        <v>308</v>
      </c>
      <c r="C26" s="98" t="s">
        <v>1009</v>
      </c>
      <c r="D26" s="99">
        <v>3469</v>
      </c>
      <c r="E26" s="132"/>
      <c r="F26" s="273" t="s">
        <v>1536</v>
      </c>
      <c r="G26" s="170"/>
    </row>
    <row r="27" spans="1:7" s="174" customFormat="1" ht="15.75">
      <c r="A27" s="144">
        <v>23</v>
      </c>
      <c r="B27" s="98" t="s">
        <v>122</v>
      </c>
      <c r="C27" s="98" t="s">
        <v>1017</v>
      </c>
      <c r="D27" s="99">
        <v>1455</v>
      </c>
      <c r="E27" s="132"/>
      <c r="F27" s="273" t="s">
        <v>1536</v>
      </c>
      <c r="G27" s="170"/>
    </row>
    <row r="28" spans="1:7" s="174" customFormat="1" ht="15.75">
      <c r="A28" s="144">
        <v>24</v>
      </c>
      <c r="B28" s="98" t="s">
        <v>329</v>
      </c>
      <c r="C28" s="98" t="s">
        <v>1030</v>
      </c>
      <c r="D28" s="99">
        <v>2141</v>
      </c>
      <c r="E28" s="132"/>
      <c r="F28" s="273" t="s">
        <v>1536</v>
      </c>
      <c r="G28" s="170"/>
    </row>
    <row r="29" spans="1:6" ht="15.75">
      <c r="A29" s="144">
        <v>25</v>
      </c>
      <c r="B29" s="98" t="s">
        <v>339</v>
      </c>
      <c r="C29" s="98" t="s">
        <v>1040</v>
      </c>
      <c r="D29" s="99">
        <v>2770</v>
      </c>
      <c r="F29" s="273" t="s">
        <v>1536</v>
      </c>
    </row>
    <row r="31" spans="2:4" ht="15.75">
      <c r="B31" s="145" t="s">
        <v>1863</v>
      </c>
      <c r="D31" s="99">
        <f>SUM(D5:D29)</f>
        <v>78005</v>
      </c>
    </row>
    <row r="33" spans="2:4" ht="15.75">
      <c r="B33" s="488" t="s">
        <v>602</v>
      </c>
      <c r="C33" s="128">
        <f>SUM(D5:D19)</f>
        <v>49405</v>
      </c>
      <c r="D33" s="493">
        <f>C33/D31</f>
        <v>0.63335683610025</v>
      </c>
    </row>
    <row r="34" spans="2:4" ht="15.75">
      <c r="B34" s="488" t="s">
        <v>1536</v>
      </c>
      <c r="C34" s="128">
        <f>SUM(D20:D29)</f>
        <v>28600</v>
      </c>
      <c r="D34" s="493">
        <f>C34/D31</f>
        <v>0.36664316389975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5">
      <selection activeCell="B53" sqref="B53:D57"/>
    </sheetView>
  </sheetViews>
  <sheetFormatPr defaultColWidth="8.796875" defaultRowHeight="15"/>
  <cols>
    <col min="1" max="1" width="4.296875" style="40" customWidth="1"/>
    <col min="2" max="2" width="29.69921875" style="40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0.69921875" style="40" bestFit="1" customWidth="1"/>
    <col min="8" max="16384" width="8.8984375" style="40" customWidth="1"/>
  </cols>
  <sheetData>
    <row r="1" s="51" customFormat="1" ht="15.75">
      <c r="A1" s="51" t="s">
        <v>1848</v>
      </c>
    </row>
    <row r="2" spans="2:6" s="51" customFormat="1" ht="15.75">
      <c r="B2" s="51" t="s">
        <v>1753</v>
      </c>
      <c r="C2" s="51" t="s">
        <v>1752</v>
      </c>
      <c r="D2" s="51" t="s">
        <v>1751</v>
      </c>
      <c r="F2" s="274" t="s">
        <v>1880</v>
      </c>
    </row>
    <row r="3" spans="4:6" s="51" customFormat="1" ht="15.75">
      <c r="D3" s="54">
        <v>2016</v>
      </c>
      <c r="E3" s="54"/>
      <c r="F3" s="112"/>
    </row>
    <row r="4" spans="4:10" ht="15.75">
      <c r="D4" s="75">
        <f>SUM(D6:D49)</f>
        <v>71097</v>
      </c>
      <c r="F4" s="133"/>
      <c r="G4" s="51"/>
      <c r="H4" s="98"/>
      <c r="I4" s="98"/>
      <c r="J4" s="99"/>
    </row>
    <row r="5" spans="4:10" s="129" customFormat="1" ht="15.75">
      <c r="D5" s="128"/>
      <c r="F5" s="133"/>
      <c r="G5" s="133"/>
      <c r="H5" s="98"/>
      <c r="I5" s="98"/>
      <c r="J5" s="99"/>
    </row>
    <row r="6" spans="1:10" ht="15.75">
      <c r="A6" s="144">
        <v>1</v>
      </c>
      <c r="B6" s="170" t="s">
        <v>200</v>
      </c>
      <c r="C6" s="170" t="s">
        <v>814</v>
      </c>
      <c r="D6" s="162">
        <v>1290</v>
      </c>
      <c r="E6" s="50"/>
      <c r="F6" s="275" t="s">
        <v>1882</v>
      </c>
      <c r="G6" s="48"/>
      <c r="H6" s="98"/>
      <c r="I6" s="98"/>
      <c r="J6" s="99"/>
    </row>
    <row r="7" spans="1:10" ht="15.75">
      <c r="A7" s="144">
        <v>2</v>
      </c>
      <c r="B7" s="170" t="s">
        <v>228</v>
      </c>
      <c r="C7" s="170" t="s">
        <v>846</v>
      </c>
      <c r="D7" s="162">
        <v>1090</v>
      </c>
      <c r="E7" s="50"/>
      <c r="F7" s="275" t="s">
        <v>1882</v>
      </c>
      <c r="G7" s="48"/>
      <c r="H7" s="71"/>
      <c r="I7" s="71"/>
      <c r="J7" s="69"/>
    </row>
    <row r="8" spans="1:10" ht="15.75">
      <c r="A8" s="144">
        <v>3</v>
      </c>
      <c r="B8" s="170" t="s">
        <v>230</v>
      </c>
      <c r="C8" s="170" t="s">
        <v>851</v>
      </c>
      <c r="D8" s="162">
        <v>673</v>
      </c>
      <c r="E8" s="50"/>
      <c r="F8" s="275" t="s">
        <v>1882</v>
      </c>
      <c r="G8" s="48"/>
      <c r="H8" s="109"/>
      <c r="I8" s="117"/>
      <c r="J8" s="107"/>
    </row>
    <row r="9" spans="1:10" ht="15.75">
      <c r="A9" s="144">
        <v>4</v>
      </c>
      <c r="B9" s="154" t="s">
        <v>1590</v>
      </c>
      <c r="C9" s="154" t="s">
        <v>1163</v>
      </c>
      <c r="D9" s="142">
        <v>1652</v>
      </c>
      <c r="E9" s="50"/>
      <c r="F9" s="281" t="s">
        <v>1548</v>
      </c>
      <c r="G9" s="48"/>
      <c r="H9" s="109"/>
      <c r="I9" s="117"/>
      <c r="J9" s="107"/>
    </row>
    <row r="10" spans="1:10" ht="15.75">
      <c r="A10" s="144">
        <v>5</v>
      </c>
      <c r="B10" s="154" t="s">
        <v>552</v>
      </c>
      <c r="C10" s="154" t="s">
        <v>1161</v>
      </c>
      <c r="D10" s="142">
        <v>1218</v>
      </c>
      <c r="E10" s="50"/>
      <c r="F10" s="279" t="s">
        <v>1513</v>
      </c>
      <c r="G10" s="48"/>
      <c r="H10" s="109"/>
      <c r="I10" s="117"/>
      <c r="J10" s="107"/>
    </row>
    <row r="11" spans="1:10" ht="15.75">
      <c r="A11" s="144">
        <v>6</v>
      </c>
      <c r="B11" s="154" t="s">
        <v>1591</v>
      </c>
      <c r="C11" s="154" t="s">
        <v>1164</v>
      </c>
      <c r="D11" s="142">
        <v>1793</v>
      </c>
      <c r="E11" s="50"/>
      <c r="F11" s="280" t="s">
        <v>1513</v>
      </c>
      <c r="G11" s="48"/>
      <c r="H11" s="109"/>
      <c r="I11" s="117"/>
      <c r="J11" s="107"/>
    </row>
    <row r="12" spans="1:10" ht="15.75">
      <c r="A12" s="144">
        <v>7</v>
      </c>
      <c r="B12" s="154" t="s">
        <v>1584</v>
      </c>
      <c r="C12" s="154" t="s">
        <v>1159</v>
      </c>
      <c r="D12" s="142">
        <v>1316</v>
      </c>
      <c r="E12" s="50"/>
      <c r="F12" s="277" t="s">
        <v>1513</v>
      </c>
      <c r="G12" s="48"/>
      <c r="H12" s="109"/>
      <c r="I12" s="117"/>
      <c r="J12" s="107"/>
    </row>
    <row r="13" spans="1:10" ht="15.75">
      <c r="A13" s="144">
        <v>8</v>
      </c>
      <c r="B13" s="154" t="s">
        <v>1586</v>
      </c>
      <c r="C13" s="154" t="s">
        <v>1160</v>
      </c>
      <c r="D13" s="142">
        <v>1978</v>
      </c>
      <c r="E13" s="50"/>
      <c r="F13" s="278" t="s">
        <v>1513</v>
      </c>
      <c r="G13" s="48"/>
      <c r="H13" s="71"/>
      <c r="I13" s="71"/>
      <c r="J13" s="69"/>
    </row>
    <row r="14" spans="1:10" ht="15.75">
      <c r="A14" s="144">
        <v>9</v>
      </c>
      <c r="B14" s="154" t="s">
        <v>1595</v>
      </c>
      <c r="C14" s="154" t="s">
        <v>1166</v>
      </c>
      <c r="D14" s="142">
        <v>1478</v>
      </c>
      <c r="E14" s="50"/>
      <c r="F14" s="282" t="s">
        <v>1513</v>
      </c>
      <c r="G14" s="48"/>
      <c r="H14" s="71"/>
      <c r="I14" s="141"/>
      <c r="J14" s="69"/>
    </row>
    <row r="15" spans="1:10" ht="15.75">
      <c r="A15" s="144">
        <v>10</v>
      </c>
      <c r="B15" s="154" t="s">
        <v>1602</v>
      </c>
      <c r="C15" s="154" t="s">
        <v>1178</v>
      </c>
      <c r="D15" s="142">
        <v>4372</v>
      </c>
      <c r="E15" s="50"/>
      <c r="F15" s="283" t="s">
        <v>1513</v>
      </c>
      <c r="G15" s="48"/>
      <c r="H15" s="71"/>
      <c r="I15" s="71"/>
      <c r="J15" s="69"/>
    </row>
    <row r="16" spans="1:10" ht="15.75">
      <c r="A16" s="144">
        <v>11</v>
      </c>
      <c r="B16" s="154" t="s">
        <v>1576</v>
      </c>
      <c r="C16" s="173" t="s">
        <v>801</v>
      </c>
      <c r="D16" s="142">
        <v>1124</v>
      </c>
      <c r="E16" s="50"/>
      <c r="F16" s="316" t="s">
        <v>1513</v>
      </c>
      <c r="G16" s="48"/>
      <c r="H16" s="71"/>
      <c r="I16" s="71"/>
      <c r="J16" s="69"/>
    </row>
    <row r="17" spans="1:10" ht="15.75">
      <c r="A17" s="144">
        <v>12</v>
      </c>
      <c r="B17" s="154" t="s">
        <v>1579</v>
      </c>
      <c r="C17" s="154" t="s">
        <v>1154</v>
      </c>
      <c r="D17" s="142">
        <v>1826</v>
      </c>
      <c r="E17" s="50"/>
      <c r="F17" s="276" t="s">
        <v>1512</v>
      </c>
      <c r="G17" s="48"/>
      <c r="H17" s="71"/>
      <c r="I17" s="71"/>
      <c r="J17" s="69"/>
    </row>
    <row r="18" spans="1:10" ht="15.75">
      <c r="A18" s="144">
        <v>13</v>
      </c>
      <c r="B18" s="154" t="s">
        <v>1589</v>
      </c>
      <c r="C18" s="154" t="s">
        <v>1162</v>
      </c>
      <c r="D18" s="142">
        <v>930</v>
      </c>
      <c r="E18" s="50"/>
      <c r="F18" s="315" t="s">
        <v>1512</v>
      </c>
      <c r="G18" s="48"/>
      <c r="H18" s="154"/>
      <c r="I18" s="154"/>
      <c r="J18" s="142"/>
    </row>
    <row r="19" spans="1:10" ht="15.75">
      <c r="A19" s="144">
        <v>14</v>
      </c>
      <c r="B19" s="154" t="s">
        <v>1593</v>
      </c>
      <c r="C19" s="154" t="s">
        <v>1165</v>
      </c>
      <c r="D19" s="142">
        <v>3319</v>
      </c>
      <c r="E19" s="50"/>
      <c r="F19" s="314" t="s">
        <v>1512</v>
      </c>
      <c r="G19" s="48"/>
      <c r="H19" s="71"/>
      <c r="I19" s="71"/>
      <c r="J19" s="69"/>
    </row>
    <row r="20" spans="1:10" ht="15.75">
      <c r="A20" s="144">
        <v>15</v>
      </c>
      <c r="B20" s="154" t="s">
        <v>590</v>
      </c>
      <c r="C20" s="154" t="s">
        <v>1399</v>
      </c>
      <c r="D20" s="142">
        <v>1898</v>
      </c>
      <c r="E20" s="50"/>
      <c r="F20" s="313" t="s">
        <v>1512</v>
      </c>
      <c r="G20" s="48"/>
      <c r="H20" s="71"/>
      <c r="I20" s="71"/>
      <c r="J20" s="69"/>
    </row>
    <row r="21" spans="1:10" ht="15.75">
      <c r="A21" s="144">
        <v>16</v>
      </c>
      <c r="B21" s="154" t="s">
        <v>585</v>
      </c>
      <c r="C21" s="154" t="s">
        <v>1376</v>
      </c>
      <c r="D21" s="142">
        <v>1670</v>
      </c>
      <c r="E21" s="50"/>
      <c r="F21" s="312" t="s">
        <v>1512</v>
      </c>
      <c r="G21" s="48"/>
      <c r="H21" s="71"/>
      <c r="I21" s="71"/>
      <c r="J21" s="69"/>
    </row>
    <row r="22" spans="1:10" ht="15.75">
      <c r="A22" s="144">
        <v>17</v>
      </c>
      <c r="B22" s="154" t="s">
        <v>1660</v>
      </c>
      <c r="C22" s="154" t="s">
        <v>1378</v>
      </c>
      <c r="D22" s="142">
        <v>1549</v>
      </c>
      <c r="E22" s="50"/>
      <c r="F22" s="311" t="s">
        <v>1512</v>
      </c>
      <c r="G22" s="48"/>
      <c r="H22" s="71"/>
      <c r="I22" s="71"/>
      <c r="J22" s="69"/>
    </row>
    <row r="23" spans="1:10" ht="15.75">
      <c r="A23" s="144">
        <v>18</v>
      </c>
      <c r="B23" s="154" t="s">
        <v>1685</v>
      </c>
      <c r="C23" s="154" t="s">
        <v>1403</v>
      </c>
      <c r="D23" s="142">
        <v>2071</v>
      </c>
      <c r="E23" s="50"/>
      <c r="F23" s="310" t="s">
        <v>1512</v>
      </c>
      <c r="G23" s="48"/>
      <c r="H23" s="71"/>
      <c r="I23" s="71"/>
      <c r="J23" s="69"/>
    </row>
    <row r="24" spans="1:10" ht="15.75">
      <c r="A24" s="144">
        <v>19</v>
      </c>
      <c r="B24" s="154" t="s">
        <v>1680</v>
      </c>
      <c r="C24" s="154" t="s">
        <v>1398</v>
      </c>
      <c r="D24" s="142">
        <v>1479</v>
      </c>
      <c r="E24" s="50"/>
      <c r="F24" s="309" t="s">
        <v>1512</v>
      </c>
      <c r="G24" s="48"/>
      <c r="H24" s="71"/>
      <c r="I24" s="71"/>
      <c r="J24" s="69"/>
    </row>
    <row r="25" spans="1:10" ht="15.75">
      <c r="A25" s="144">
        <v>20</v>
      </c>
      <c r="B25" s="154" t="s">
        <v>1671</v>
      </c>
      <c r="C25" s="154" t="s">
        <v>1387</v>
      </c>
      <c r="D25" s="142">
        <v>2415</v>
      </c>
      <c r="E25" s="50"/>
      <c r="F25" s="308" t="s">
        <v>1512</v>
      </c>
      <c r="G25" s="48"/>
      <c r="H25" s="71"/>
      <c r="I25" s="71"/>
      <c r="J25" s="69"/>
    </row>
    <row r="26" spans="1:10" ht="15.75">
      <c r="A26" s="144">
        <v>21</v>
      </c>
      <c r="B26" s="154" t="s">
        <v>1679</v>
      </c>
      <c r="C26" s="154" t="s">
        <v>1397</v>
      </c>
      <c r="D26" s="142">
        <v>1534</v>
      </c>
      <c r="E26" s="50"/>
      <c r="F26" s="307" t="s">
        <v>1512</v>
      </c>
      <c r="G26" s="48"/>
      <c r="H26" s="71"/>
      <c r="I26" s="71"/>
      <c r="J26" s="69"/>
    </row>
    <row r="27" spans="1:10" ht="15.75">
      <c r="A27" s="144">
        <v>22</v>
      </c>
      <c r="B27" s="154" t="s">
        <v>1681</v>
      </c>
      <c r="C27" s="154" t="s">
        <v>1400</v>
      </c>
      <c r="D27" s="142">
        <v>1198</v>
      </c>
      <c r="E27" s="50"/>
      <c r="F27" s="306" t="s">
        <v>1512</v>
      </c>
      <c r="G27" s="48"/>
      <c r="H27" s="48"/>
      <c r="I27" s="48"/>
      <c r="J27" s="57"/>
    </row>
    <row r="28" spans="1:10" ht="15.75">
      <c r="A28" s="144">
        <v>23</v>
      </c>
      <c r="B28" s="170" t="s">
        <v>522</v>
      </c>
      <c r="C28" s="170" t="s">
        <v>945</v>
      </c>
      <c r="D28" s="57">
        <v>1558</v>
      </c>
      <c r="E28" s="50"/>
      <c r="F28" s="285" t="s">
        <v>1528</v>
      </c>
      <c r="G28" s="48"/>
      <c r="H28" s="48"/>
      <c r="I28" s="48"/>
      <c r="J28" s="57"/>
    </row>
    <row r="29" spans="1:10" ht="15.75">
      <c r="A29" s="144">
        <v>24</v>
      </c>
      <c r="B29" s="170" t="s">
        <v>351</v>
      </c>
      <c r="C29" s="170" t="s">
        <v>930</v>
      </c>
      <c r="D29" s="57">
        <v>746</v>
      </c>
      <c r="E29" s="50"/>
      <c r="F29" s="284" t="s">
        <v>1528</v>
      </c>
      <c r="G29" s="48"/>
      <c r="H29" s="48"/>
      <c r="I29" s="48"/>
      <c r="J29" s="57"/>
    </row>
    <row r="30" spans="1:10" ht="15.75">
      <c r="A30" s="144">
        <v>25</v>
      </c>
      <c r="B30" s="170" t="s">
        <v>379</v>
      </c>
      <c r="C30" s="170" t="s">
        <v>970</v>
      </c>
      <c r="D30" s="57">
        <v>1733</v>
      </c>
      <c r="E30" s="50"/>
      <c r="F30" s="286" t="s">
        <v>1528</v>
      </c>
      <c r="G30" s="48"/>
      <c r="H30" s="48"/>
      <c r="I30" s="48"/>
      <c r="J30" s="57"/>
    </row>
    <row r="31" spans="1:10" ht="15.75">
      <c r="A31" s="144">
        <v>26</v>
      </c>
      <c r="B31" s="170" t="s">
        <v>365</v>
      </c>
      <c r="C31" s="170" t="s">
        <v>954</v>
      </c>
      <c r="D31" s="57">
        <v>742</v>
      </c>
      <c r="E31" s="50"/>
      <c r="F31" s="287" t="s">
        <v>1528</v>
      </c>
      <c r="G31" s="48"/>
      <c r="H31" s="48"/>
      <c r="I31" s="48"/>
      <c r="J31" s="57"/>
    </row>
    <row r="32" spans="1:10" ht="15.75">
      <c r="A32" s="144">
        <v>27</v>
      </c>
      <c r="B32" s="170" t="s">
        <v>372</v>
      </c>
      <c r="C32" s="170" t="s">
        <v>962</v>
      </c>
      <c r="D32" s="57">
        <v>1227</v>
      </c>
      <c r="E32" s="50"/>
      <c r="F32" s="288" t="s">
        <v>1528</v>
      </c>
      <c r="G32" s="48"/>
      <c r="H32" s="48"/>
      <c r="I32" s="48"/>
      <c r="J32" s="57"/>
    </row>
    <row r="33" spans="1:10" ht="15.75">
      <c r="A33" s="144">
        <v>28</v>
      </c>
      <c r="B33" s="170" t="s">
        <v>373</v>
      </c>
      <c r="C33" s="170" t="s">
        <v>963</v>
      </c>
      <c r="D33" s="57">
        <v>872</v>
      </c>
      <c r="E33" s="50"/>
      <c r="F33" s="289" t="s">
        <v>1528</v>
      </c>
      <c r="G33" s="48"/>
      <c r="H33" s="48"/>
      <c r="I33" s="48"/>
      <c r="J33" s="57"/>
    </row>
    <row r="34" spans="1:10" ht="15.75">
      <c r="A34" s="144">
        <v>29</v>
      </c>
      <c r="B34" s="170" t="s">
        <v>456</v>
      </c>
      <c r="C34" s="170" t="s">
        <v>969</v>
      </c>
      <c r="D34" s="57">
        <v>818</v>
      </c>
      <c r="E34" s="50"/>
      <c r="F34" s="290" t="s">
        <v>1528</v>
      </c>
      <c r="G34" s="48"/>
      <c r="H34" s="48"/>
      <c r="I34" s="48"/>
      <c r="J34" s="57"/>
    </row>
    <row r="35" spans="1:10" ht="15.75">
      <c r="A35" s="144">
        <v>30</v>
      </c>
      <c r="B35" s="170" t="s">
        <v>383</v>
      </c>
      <c r="C35" s="170" t="s">
        <v>976</v>
      </c>
      <c r="D35" s="57">
        <v>1040</v>
      </c>
      <c r="E35" s="50"/>
      <c r="F35" s="291" t="s">
        <v>1528</v>
      </c>
      <c r="G35" s="48"/>
      <c r="H35" s="48"/>
      <c r="I35" s="48"/>
      <c r="J35" s="57"/>
    </row>
    <row r="36" spans="1:10" ht="15.75">
      <c r="A36" s="144">
        <v>31</v>
      </c>
      <c r="B36" s="170" t="s">
        <v>370</v>
      </c>
      <c r="C36" s="170" t="s">
        <v>959</v>
      </c>
      <c r="D36" s="57">
        <v>1656</v>
      </c>
      <c r="E36" s="50"/>
      <c r="F36" s="292" t="s">
        <v>1528</v>
      </c>
      <c r="G36" s="48"/>
      <c r="H36" s="48"/>
      <c r="I36" s="48"/>
      <c r="J36" s="57"/>
    </row>
    <row r="37" spans="1:10" ht="15.75">
      <c r="A37" s="144">
        <v>32</v>
      </c>
      <c r="B37" s="170" t="s">
        <v>524</v>
      </c>
      <c r="C37" s="170" t="s">
        <v>947</v>
      </c>
      <c r="D37" s="57">
        <v>1799</v>
      </c>
      <c r="E37" s="50"/>
      <c r="F37" s="293" t="s">
        <v>1528</v>
      </c>
      <c r="G37" s="48"/>
      <c r="H37" s="48"/>
      <c r="I37" s="48"/>
      <c r="J37" s="57"/>
    </row>
    <row r="38" spans="1:10" ht="15.75">
      <c r="A38" s="144">
        <v>33</v>
      </c>
      <c r="B38" s="170" t="s">
        <v>393</v>
      </c>
      <c r="C38" s="170" t="s">
        <v>994</v>
      </c>
      <c r="D38" s="57">
        <v>954</v>
      </c>
      <c r="E38" s="50"/>
      <c r="F38" s="294" t="s">
        <v>1528</v>
      </c>
      <c r="G38" s="48"/>
      <c r="H38" s="48"/>
      <c r="I38" s="48"/>
      <c r="J38" s="57"/>
    </row>
    <row r="39" spans="1:10" ht="15.75">
      <c r="A39" s="144">
        <v>34</v>
      </c>
      <c r="B39" s="170" t="s">
        <v>394</v>
      </c>
      <c r="C39" s="170" t="s">
        <v>995</v>
      </c>
      <c r="D39" s="57">
        <v>1772</v>
      </c>
      <c r="E39" s="50"/>
      <c r="F39" s="295" t="s">
        <v>1528</v>
      </c>
      <c r="G39" s="48"/>
      <c r="H39" s="48"/>
      <c r="I39" s="48"/>
      <c r="J39" s="57"/>
    </row>
    <row r="40" spans="1:10" ht="15.75">
      <c r="A40" s="144">
        <v>35</v>
      </c>
      <c r="B40" s="170" t="s">
        <v>395</v>
      </c>
      <c r="C40" s="170" t="s">
        <v>996</v>
      </c>
      <c r="D40" s="57">
        <v>1652</v>
      </c>
      <c r="F40" s="296" t="s">
        <v>1528</v>
      </c>
      <c r="H40" s="48"/>
      <c r="I40" s="48"/>
      <c r="J40" s="57"/>
    </row>
    <row r="41" spans="1:10" ht="15.75">
      <c r="A41" s="144">
        <v>36</v>
      </c>
      <c r="B41" s="170" t="s">
        <v>392</v>
      </c>
      <c r="C41" s="170" t="s">
        <v>993</v>
      </c>
      <c r="D41" s="57">
        <v>1054</v>
      </c>
      <c r="F41" s="297" t="s">
        <v>1528</v>
      </c>
      <c r="H41" s="48"/>
      <c r="I41" s="48"/>
      <c r="J41" s="57"/>
    </row>
    <row r="42" spans="1:10" ht="15.75">
      <c r="A42" s="144">
        <v>37</v>
      </c>
      <c r="B42" s="170" t="s">
        <v>374</v>
      </c>
      <c r="C42" s="170" t="s">
        <v>964</v>
      </c>
      <c r="D42" s="57">
        <v>1147</v>
      </c>
      <c r="F42" s="298" t="s">
        <v>1528</v>
      </c>
      <c r="H42" s="48"/>
      <c r="I42" s="48"/>
      <c r="J42" s="57"/>
    </row>
    <row r="43" spans="1:10" ht="15.75">
      <c r="A43" s="144">
        <v>38</v>
      </c>
      <c r="B43" s="170" t="s">
        <v>1707</v>
      </c>
      <c r="C43" s="170" t="s">
        <v>971</v>
      </c>
      <c r="D43" s="57">
        <v>1511</v>
      </c>
      <c r="F43" s="299" t="s">
        <v>1528</v>
      </c>
      <c r="H43" s="48"/>
      <c r="I43" s="48"/>
      <c r="J43" s="57"/>
    </row>
    <row r="44" spans="1:10" ht="15.75">
      <c r="A44" s="144">
        <v>39</v>
      </c>
      <c r="B44" s="170" t="s">
        <v>381</v>
      </c>
      <c r="C44" s="170" t="s">
        <v>974</v>
      </c>
      <c r="D44" s="57">
        <v>1627</v>
      </c>
      <c r="F44" s="300" t="s">
        <v>1528</v>
      </c>
      <c r="H44" s="48"/>
      <c r="I44" s="48"/>
      <c r="J44" s="57"/>
    </row>
    <row r="45" spans="1:6" ht="15.75">
      <c r="A45" s="144">
        <v>40</v>
      </c>
      <c r="B45" s="170" t="s">
        <v>371</v>
      </c>
      <c r="C45" s="170" t="s">
        <v>960</v>
      </c>
      <c r="D45" s="57">
        <v>1387</v>
      </c>
      <c r="F45" s="301" t="s">
        <v>1528</v>
      </c>
    </row>
    <row r="46" spans="1:6" ht="15.75">
      <c r="A46" s="144">
        <v>41</v>
      </c>
      <c r="B46" s="71" t="s">
        <v>1659</v>
      </c>
      <c r="C46" s="71" t="s">
        <v>1377</v>
      </c>
      <c r="D46" s="69">
        <v>1811</v>
      </c>
      <c r="F46" s="302" t="s">
        <v>1512</v>
      </c>
    </row>
    <row r="47" spans="1:6" ht="15.75">
      <c r="A47" s="144">
        <v>42</v>
      </c>
      <c r="B47" s="71" t="s">
        <v>1658</v>
      </c>
      <c r="C47" s="71" t="s">
        <v>1375</v>
      </c>
      <c r="D47" s="69">
        <v>3709</v>
      </c>
      <c r="F47" s="303" t="s">
        <v>1512</v>
      </c>
    </row>
    <row r="48" spans="1:6" ht="15.75">
      <c r="A48" s="144">
        <v>43</v>
      </c>
      <c r="B48" s="71" t="s">
        <v>1594</v>
      </c>
      <c r="C48" s="71" t="s">
        <v>1389</v>
      </c>
      <c r="D48" s="69">
        <v>1578</v>
      </c>
      <c r="F48" s="304" t="s">
        <v>1512</v>
      </c>
    </row>
    <row r="49" spans="1:6" ht="15.75">
      <c r="A49" s="144">
        <v>44</v>
      </c>
      <c r="B49" s="154" t="s">
        <v>1877</v>
      </c>
      <c r="C49" s="154"/>
      <c r="D49" s="142">
        <v>2831</v>
      </c>
      <c r="F49" s="305" t="s">
        <v>1512</v>
      </c>
    </row>
    <row r="51" spans="2:4" ht="15.75">
      <c r="B51" s="40" t="s">
        <v>1867</v>
      </c>
      <c r="D51" s="57">
        <f>SUM(D6:D50)</f>
        <v>71097</v>
      </c>
    </row>
    <row r="53" spans="2:4" ht="15.75">
      <c r="B53" s="491" t="s">
        <v>1512</v>
      </c>
      <c r="C53" s="128">
        <f>SUM(D17:D27)+SUM(D46:D49)</f>
        <v>29818</v>
      </c>
      <c r="D53" s="493">
        <f>C53/D51</f>
        <v>0.41939884945918954</v>
      </c>
    </row>
    <row r="54" spans="2:4" ht="15.75">
      <c r="B54" s="491" t="s">
        <v>1513</v>
      </c>
      <c r="C54" s="128">
        <f>SUM(D10:D16)</f>
        <v>13279</v>
      </c>
      <c r="D54" s="493">
        <f>C54/D51</f>
        <v>0.18677300026724053</v>
      </c>
    </row>
    <row r="55" spans="2:4" ht="15.75">
      <c r="B55" s="488" t="s">
        <v>1882</v>
      </c>
      <c r="C55" s="128">
        <f>D6+D7+D8</f>
        <v>3053</v>
      </c>
      <c r="D55" s="493">
        <f>C55/D51</f>
        <v>0.04294133367090032</v>
      </c>
    </row>
    <row r="56" spans="2:4" ht="15.75">
      <c r="B56" s="488" t="s">
        <v>1528</v>
      </c>
      <c r="C56" s="128">
        <f>SUM(D28:D45)</f>
        <v>23295</v>
      </c>
      <c r="D56" s="493">
        <f>C56/D51</f>
        <v>0.32765095573652897</v>
      </c>
    </row>
    <row r="57" spans="2:4" ht="15.75">
      <c r="B57" s="491" t="s">
        <v>1548</v>
      </c>
      <c r="C57" s="128">
        <f>D9</f>
        <v>1652</v>
      </c>
      <c r="D57" s="493">
        <f>C57/D51</f>
        <v>0.023235860866140625</v>
      </c>
    </row>
  </sheetData>
  <sheetProtection/>
  <autoFilter ref="F1:F51"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6">
      <selection activeCell="B42" sqref="B42:D43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5" style="40" customWidth="1"/>
    <col min="6" max="6" width="15.8984375" style="40" bestFit="1" customWidth="1"/>
    <col min="7" max="16384" width="8.8984375" style="40" customWidth="1"/>
  </cols>
  <sheetData>
    <row r="1" s="66" customFormat="1" ht="15.75">
      <c r="A1" s="68" t="s">
        <v>1847</v>
      </c>
    </row>
    <row r="2" spans="2:6" s="66" customFormat="1" ht="15.75">
      <c r="B2" s="51" t="s">
        <v>1753</v>
      </c>
      <c r="C2" s="51" t="s">
        <v>1752</v>
      </c>
      <c r="D2" s="51" t="s">
        <v>1751</v>
      </c>
      <c r="E2" s="51"/>
      <c r="F2" s="317" t="s">
        <v>1883</v>
      </c>
    </row>
    <row r="3" spans="4:6" s="66" customFormat="1" ht="15.75">
      <c r="D3" s="54">
        <v>2016</v>
      </c>
      <c r="E3" s="54"/>
      <c r="F3" s="112"/>
    </row>
    <row r="4" spans="4:6" s="115" customFormat="1" ht="15.75">
      <c r="D4" s="69">
        <f>SUM(D6:D38)</f>
        <v>75902</v>
      </c>
      <c r="E4" s="170"/>
      <c r="F4" s="133"/>
    </row>
    <row r="5" spans="4:6" s="115" customFormat="1" ht="15.75">
      <c r="D5" s="134"/>
      <c r="E5" s="134"/>
      <c r="F5" s="133"/>
    </row>
    <row r="6" spans="1:6" s="67" customFormat="1" ht="15.75">
      <c r="A6" s="144">
        <v>1</v>
      </c>
      <c r="B6" s="71" t="s">
        <v>1608</v>
      </c>
      <c r="C6" s="71" t="s">
        <v>1185</v>
      </c>
      <c r="D6" s="69">
        <v>1420</v>
      </c>
      <c r="E6" s="70"/>
      <c r="F6" s="318" t="s">
        <v>1518</v>
      </c>
    </row>
    <row r="7" spans="1:6" s="67" customFormat="1" ht="15.75">
      <c r="A7" s="144">
        <v>2</v>
      </c>
      <c r="B7" s="71" t="s">
        <v>1609</v>
      </c>
      <c r="C7" s="71" t="s">
        <v>1186</v>
      </c>
      <c r="D7" s="69">
        <v>1559</v>
      </c>
      <c r="E7" s="70"/>
      <c r="F7" s="318" t="s">
        <v>1518</v>
      </c>
    </row>
    <row r="8" spans="1:6" s="67" customFormat="1" ht="15.75">
      <c r="A8" s="144">
        <v>3</v>
      </c>
      <c r="B8" s="71" t="s">
        <v>554</v>
      </c>
      <c r="C8" s="71" t="s">
        <v>1189</v>
      </c>
      <c r="D8" s="69">
        <v>1702</v>
      </c>
      <c r="E8" s="70"/>
      <c r="F8" s="318" t="s">
        <v>1518</v>
      </c>
    </row>
    <row r="9" spans="1:6" s="67" customFormat="1" ht="15.75">
      <c r="A9" s="144">
        <v>4</v>
      </c>
      <c r="B9" s="71" t="s">
        <v>1616</v>
      </c>
      <c r="C9" s="71" t="s">
        <v>1195</v>
      </c>
      <c r="D9" s="69">
        <v>1979</v>
      </c>
      <c r="E9" s="70"/>
      <c r="F9" s="318" t="s">
        <v>1518</v>
      </c>
    </row>
    <row r="10" spans="1:6" s="67" customFormat="1" ht="15.75">
      <c r="A10" s="144">
        <v>5</v>
      </c>
      <c r="B10" s="71" t="s">
        <v>1617</v>
      </c>
      <c r="C10" s="71" t="s">
        <v>1196</v>
      </c>
      <c r="D10" s="69">
        <v>1495</v>
      </c>
      <c r="E10" s="70"/>
      <c r="F10" s="318" t="s">
        <v>1518</v>
      </c>
    </row>
    <row r="11" spans="1:6" s="67" customFormat="1" ht="15.75">
      <c r="A11" s="144">
        <v>6</v>
      </c>
      <c r="B11" s="71" t="s">
        <v>1623</v>
      </c>
      <c r="C11" s="71" t="s">
        <v>1202</v>
      </c>
      <c r="D11" s="69">
        <v>1409</v>
      </c>
      <c r="E11" s="70"/>
      <c r="F11" s="318" t="s">
        <v>1518</v>
      </c>
    </row>
    <row r="12" spans="1:6" s="67" customFormat="1" ht="15.75">
      <c r="A12" s="144">
        <v>7</v>
      </c>
      <c r="B12" s="71" t="s">
        <v>1624</v>
      </c>
      <c r="C12" s="71" t="s">
        <v>1203</v>
      </c>
      <c r="D12" s="69">
        <v>1324</v>
      </c>
      <c r="E12" s="70"/>
      <c r="F12" s="318" t="s">
        <v>1518</v>
      </c>
    </row>
    <row r="13" spans="1:6" s="67" customFormat="1" ht="15.75">
      <c r="A13" s="144">
        <v>8</v>
      </c>
      <c r="B13" s="71" t="s">
        <v>1625</v>
      </c>
      <c r="C13" s="71" t="s">
        <v>1204</v>
      </c>
      <c r="D13" s="69">
        <v>2914</v>
      </c>
      <c r="E13" s="70"/>
      <c r="F13" s="318" t="s">
        <v>1518</v>
      </c>
    </row>
    <row r="14" spans="1:6" s="67" customFormat="1" ht="15.75">
      <c r="A14" s="144">
        <v>9</v>
      </c>
      <c r="B14" s="71" t="s">
        <v>1626</v>
      </c>
      <c r="C14" s="71" t="s">
        <v>1205</v>
      </c>
      <c r="D14" s="69">
        <v>2026</v>
      </c>
      <c r="E14" s="70"/>
      <c r="F14" s="318" t="s">
        <v>1518</v>
      </c>
    </row>
    <row r="15" spans="1:6" s="67" customFormat="1" ht="15.75">
      <c r="A15" s="144">
        <v>10</v>
      </c>
      <c r="B15" s="71" t="s">
        <v>1627</v>
      </c>
      <c r="C15" s="71" t="s">
        <v>1206</v>
      </c>
      <c r="D15" s="69">
        <v>2645</v>
      </c>
      <c r="E15" s="70"/>
      <c r="F15" s="318" t="s">
        <v>1518</v>
      </c>
    </row>
    <row r="16" spans="1:6" s="67" customFormat="1" ht="15.75">
      <c r="A16" s="144">
        <v>11</v>
      </c>
      <c r="B16" s="71" t="s">
        <v>1628</v>
      </c>
      <c r="C16" s="71" t="s">
        <v>1207</v>
      </c>
      <c r="D16" s="69">
        <v>1965</v>
      </c>
      <c r="E16" s="70"/>
      <c r="F16" s="318" t="s">
        <v>1518</v>
      </c>
    </row>
    <row r="17" spans="1:6" s="67" customFormat="1" ht="15.75">
      <c r="A17" s="144">
        <v>12</v>
      </c>
      <c r="B17" s="71" t="s">
        <v>1629</v>
      </c>
      <c r="C17" s="71" t="s">
        <v>1208</v>
      </c>
      <c r="D17" s="69">
        <v>1182</v>
      </c>
      <c r="E17" s="70"/>
      <c r="F17" s="318" t="s">
        <v>1518</v>
      </c>
    </row>
    <row r="18" spans="1:6" s="67" customFormat="1" ht="15.75">
      <c r="A18" s="144">
        <v>13</v>
      </c>
      <c r="B18" s="71" t="s">
        <v>1630</v>
      </c>
      <c r="C18" s="71" t="s">
        <v>1209</v>
      </c>
      <c r="D18" s="69">
        <v>1602</v>
      </c>
      <c r="E18" s="70"/>
      <c r="F18" s="318" t="s">
        <v>1518</v>
      </c>
    </row>
    <row r="19" spans="1:6" s="67" customFormat="1" ht="15.75">
      <c r="A19" s="144">
        <v>14</v>
      </c>
      <c r="B19" s="71" t="s">
        <v>1632</v>
      </c>
      <c r="C19" s="71" t="s">
        <v>1211</v>
      </c>
      <c r="D19" s="69">
        <v>1395</v>
      </c>
      <c r="E19" s="70"/>
      <c r="F19" s="318" t="s">
        <v>1518</v>
      </c>
    </row>
    <row r="20" spans="1:6" s="67" customFormat="1" ht="15.75">
      <c r="A20" s="144">
        <v>15</v>
      </c>
      <c r="B20" s="67" t="s">
        <v>555</v>
      </c>
      <c r="C20" s="71" t="s">
        <v>1214</v>
      </c>
      <c r="D20" s="69">
        <v>1389</v>
      </c>
      <c r="E20" s="70"/>
      <c r="F20" s="318" t="s">
        <v>1518</v>
      </c>
    </row>
    <row r="21" spans="1:6" s="67" customFormat="1" ht="15.75">
      <c r="A21" s="144">
        <v>16</v>
      </c>
      <c r="B21" s="71" t="s">
        <v>1635</v>
      </c>
      <c r="C21" s="71" t="s">
        <v>1215</v>
      </c>
      <c r="D21" s="69">
        <v>1361</v>
      </c>
      <c r="E21" s="70"/>
      <c r="F21" s="318" t="s">
        <v>1518</v>
      </c>
    </row>
    <row r="22" spans="1:6" s="67" customFormat="1" ht="15.75">
      <c r="A22" s="144">
        <v>17</v>
      </c>
      <c r="B22" s="71" t="s">
        <v>1636</v>
      </c>
      <c r="C22" s="71" t="s">
        <v>1216</v>
      </c>
      <c r="D22" s="69">
        <v>1766</v>
      </c>
      <c r="E22" s="70"/>
      <c r="F22" s="318" t="s">
        <v>1518</v>
      </c>
    </row>
    <row r="23" spans="1:6" s="67" customFormat="1" ht="15.75">
      <c r="A23" s="144">
        <v>18</v>
      </c>
      <c r="B23" s="71" t="s">
        <v>1644</v>
      </c>
      <c r="C23" s="71" t="s">
        <v>1329</v>
      </c>
      <c r="D23" s="69">
        <v>1413</v>
      </c>
      <c r="E23" s="70"/>
      <c r="F23" s="318" t="s">
        <v>1518</v>
      </c>
    </row>
    <row r="24" spans="1:6" s="67" customFormat="1" ht="15.75">
      <c r="A24" s="144">
        <v>19</v>
      </c>
      <c r="B24" s="71" t="s">
        <v>1646</v>
      </c>
      <c r="C24" s="71" t="s">
        <v>1331</v>
      </c>
      <c r="D24" s="69">
        <v>2439</v>
      </c>
      <c r="E24" s="70"/>
      <c r="F24" s="318" t="s">
        <v>1518</v>
      </c>
    </row>
    <row r="25" spans="1:6" s="67" customFormat="1" ht="15.75">
      <c r="A25" s="144">
        <v>20</v>
      </c>
      <c r="B25" s="71" t="s">
        <v>1650</v>
      </c>
      <c r="C25" s="71" t="s">
        <v>1344</v>
      </c>
      <c r="D25" s="69">
        <v>1451</v>
      </c>
      <c r="E25" s="70"/>
      <c r="F25" s="318" t="s">
        <v>1518</v>
      </c>
    </row>
    <row r="26" spans="1:6" s="67" customFormat="1" ht="15.75">
      <c r="A26" s="144">
        <v>21</v>
      </c>
      <c r="B26" s="71" t="s">
        <v>1652</v>
      </c>
      <c r="C26" s="71" t="s">
        <v>1346</v>
      </c>
      <c r="D26" s="69">
        <v>1824</v>
      </c>
      <c r="E26" s="70"/>
      <c r="F26" s="318" t="s">
        <v>1518</v>
      </c>
    </row>
    <row r="27" spans="1:6" s="67" customFormat="1" ht="15.75">
      <c r="A27" s="144">
        <v>22</v>
      </c>
      <c r="B27" s="71" t="s">
        <v>1601</v>
      </c>
      <c r="C27" s="71" t="s">
        <v>1177</v>
      </c>
      <c r="D27" s="69">
        <v>3367</v>
      </c>
      <c r="E27" s="70"/>
      <c r="F27" s="319" t="s">
        <v>1548</v>
      </c>
    </row>
    <row r="28" spans="1:6" s="67" customFormat="1" ht="15.75">
      <c r="A28" s="144">
        <v>23</v>
      </c>
      <c r="B28" s="71" t="s">
        <v>1429</v>
      </c>
      <c r="C28" s="71" t="s">
        <v>1172</v>
      </c>
      <c r="D28" s="69">
        <v>2851</v>
      </c>
      <c r="E28" s="70"/>
      <c r="F28" s="319" t="s">
        <v>1548</v>
      </c>
    </row>
    <row r="29" spans="1:6" s="173" customFormat="1" ht="15.75">
      <c r="A29" s="144">
        <v>24</v>
      </c>
      <c r="B29" s="71" t="s">
        <v>1427</v>
      </c>
      <c r="C29" s="71" t="s">
        <v>1158</v>
      </c>
      <c r="D29" s="69">
        <v>1905</v>
      </c>
      <c r="E29" s="143"/>
      <c r="F29" s="319" t="s">
        <v>1548</v>
      </c>
    </row>
    <row r="30" spans="1:6" s="173" customFormat="1" ht="15.75">
      <c r="A30" s="144">
        <v>25</v>
      </c>
      <c r="B30" s="71" t="s">
        <v>1431</v>
      </c>
      <c r="C30" s="71" t="s">
        <v>1174</v>
      </c>
      <c r="D30" s="69">
        <v>2948</v>
      </c>
      <c r="E30" s="143"/>
      <c r="F30" s="319" t="s">
        <v>1548</v>
      </c>
    </row>
    <row r="31" spans="1:6" s="173" customFormat="1" ht="15.75">
      <c r="A31" s="144">
        <v>26</v>
      </c>
      <c r="B31" s="71" t="s">
        <v>1430</v>
      </c>
      <c r="C31" s="71" t="s">
        <v>1175</v>
      </c>
      <c r="D31" s="69">
        <v>6007</v>
      </c>
      <c r="E31" s="143"/>
      <c r="F31" s="319" t="s">
        <v>1548</v>
      </c>
    </row>
    <row r="32" spans="1:6" s="173" customFormat="1" ht="15.75">
      <c r="A32" s="144">
        <v>27</v>
      </c>
      <c r="B32" s="71" t="s">
        <v>1599</v>
      </c>
      <c r="C32" s="71" t="s">
        <v>1173</v>
      </c>
      <c r="D32" s="69">
        <v>3684</v>
      </c>
      <c r="E32" s="143"/>
      <c r="F32" s="319" t="s">
        <v>1548</v>
      </c>
    </row>
    <row r="33" spans="1:6" s="173" customFormat="1" ht="15.75">
      <c r="A33" s="144">
        <v>28</v>
      </c>
      <c r="B33" s="71" t="s">
        <v>1598</v>
      </c>
      <c r="C33" s="71" t="s">
        <v>1170</v>
      </c>
      <c r="D33" s="69">
        <v>4691</v>
      </c>
      <c r="E33" s="143"/>
      <c r="F33" s="319" t="s">
        <v>1548</v>
      </c>
    </row>
    <row r="34" spans="1:6" s="173" customFormat="1" ht="15.75">
      <c r="A34" s="144">
        <v>29</v>
      </c>
      <c r="B34" s="71" t="s">
        <v>1600</v>
      </c>
      <c r="C34" s="71" t="s">
        <v>1176</v>
      </c>
      <c r="D34" s="69">
        <v>3736</v>
      </c>
      <c r="E34" s="143"/>
      <c r="F34" s="319" t="s">
        <v>1548</v>
      </c>
    </row>
    <row r="35" spans="1:6" s="67" customFormat="1" ht="15.75">
      <c r="A35" s="144">
        <v>30</v>
      </c>
      <c r="B35" s="71" t="s">
        <v>553</v>
      </c>
      <c r="C35" s="71" t="s">
        <v>1169</v>
      </c>
      <c r="D35" s="69">
        <v>1572</v>
      </c>
      <c r="E35" s="70"/>
      <c r="F35" s="319" t="s">
        <v>1548</v>
      </c>
    </row>
    <row r="36" spans="1:6" s="67" customFormat="1" ht="15.75">
      <c r="A36" s="144">
        <v>31</v>
      </c>
      <c r="B36" s="71" t="s">
        <v>1428</v>
      </c>
      <c r="C36" s="71" t="s">
        <v>1171</v>
      </c>
      <c r="D36" s="69">
        <v>2848</v>
      </c>
      <c r="E36" s="70"/>
      <c r="F36" s="319" t="s">
        <v>1548</v>
      </c>
    </row>
    <row r="37" spans="1:6" s="67" customFormat="1" ht="15.75">
      <c r="A37" s="144">
        <v>32</v>
      </c>
      <c r="B37" s="71" t="s">
        <v>1596</v>
      </c>
      <c r="C37" s="71" t="s">
        <v>1167</v>
      </c>
      <c r="D37" s="69">
        <v>2814</v>
      </c>
      <c r="E37" s="70"/>
      <c r="F37" s="319" t="s">
        <v>1548</v>
      </c>
    </row>
    <row r="38" spans="1:6" s="67" customFormat="1" ht="15.75">
      <c r="A38" s="144">
        <v>33</v>
      </c>
      <c r="B38" s="71" t="s">
        <v>1597</v>
      </c>
      <c r="C38" s="71" t="s">
        <v>1168</v>
      </c>
      <c r="D38" s="69">
        <v>3219</v>
      </c>
      <c r="E38" s="70"/>
      <c r="F38" s="319" t="s">
        <v>1548</v>
      </c>
    </row>
    <row r="39" spans="1:5" s="67" customFormat="1" ht="15.75">
      <c r="A39" s="73"/>
      <c r="B39" s="40"/>
      <c r="C39" s="40"/>
      <c r="D39" s="40"/>
      <c r="E39" s="70"/>
    </row>
    <row r="40" spans="2:5" s="67" customFormat="1" ht="15.75">
      <c r="B40" s="151" t="s">
        <v>1864</v>
      </c>
      <c r="D40" s="69">
        <f>SUM(D6:D38)</f>
        <v>75902</v>
      </c>
      <c r="E40" s="70"/>
    </row>
    <row r="41" spans="2:5" s="116" customFormat="1" ht="15.75">
      <c r="B41" s="40"/>
      <c r="C41" s="40"/>
      <c r="D41" s="40"/>
      <c r="E41" s="110"/>
    </row>
    <row r="42" spans="2:5" s="116" customFormat="1" ht="15.75">
      <c r="B42" s="491" t="s">
        <v>1518</v>
      </c>
      <c r="C42" s="128">
        <f>SUM(D6:D26)</f>
        <v>36260</v>
      </c>
      <c r="D42" s="493">
        <f>C42/D40</f>
        <v>0.4777212721667413</v>
      </c>
      <c r="E42" s="110"/>
    </row>
    <row r="43" spans="2:4" ht="15.75">
      <c r="B43" s="491" t="s">
        <v>1548</v>
      </c>
      <c r="C43" s="128">
        <f>SUM(D27:D38)</f>
        <v>39642</v>
      </c>
      <c r="D43" s="493">
        <f>C43/D40</f>
        <v>0.5222787278332587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6">
      <selection activeCell="B72" sqref="B72:D76"/>
    </sheetView>
  </sheetViews>
  <sheetFormatPr defaultColWidth="8.796875" defaultRowHeight="15"/>
  <cols>
    <col min="1" max="1" width="2.8984375" style="97" customWidth="1"/>
    <col min="2" max="2" width="19" style="97" bestFit="1" customWidth="1"/>
    <col min="3" max="3" width="9.3984375" style="97" bestFit="1" customWidth="1"/>
    <col min="4" max="4" width="20.59765625" style="97" bestFit="1" customWidth="1"/>
    <col min="5" max="5" width="6.3984375" style="97" customWidth="1"/>
    <col min="6" max="6" width="11.796875" style="97" bestFit="1" customWidth="1"/>
    <col min="7" max="16384" width="8.8984375" style="97" customWidth="1"/>
  </cols>
  <sheetData>
    <row r="1" spans="1:5" s="104" customFormat="1" ht="15.75">
      <c r="A1" s="106" t="s">
        <v>1855</v>
      </c>
      <c r="D1" s="102"/>
      <c r="E1" s="100"/>
    </row>
    <row r="2" spans="2:6" s="104" customFormat="1" ht="15.75">
      <c r="B2" s="100" t="s">
        <v>1753</v>
      </c>
      <c r="C2" s="100" t="s">
        <v>1752</v>
      </c>
      <c r="D2" s="100" t="s">
        <v>1751</v>
      </c>
      <c r="E2" s="103"/>
      <c r="F2" s="320" t="s">
        <v>1883</v>
      </c>
    </row>
    <row r="3" spans="4:6" s="104" customFormat="1" ht="15.75">
      <c r="D3" s="103">
        <v>2016</v>
      </c>
      <c r="F3" s="101"/>
    </row>
    <row r="4" spans="4:6" s="115" customFormat="1" ht="15.75">
      <c r="D4" s="107">
        <f>SUM(D6:D68)</f>
        <v>76147</v>
      </c>
      <c r="E4" s="173"/>
      <c r="F4" s="100"/>
    </row>
    <row r="5" s="105" customFormat="1" ht="15.75">
      <c r="E5" s="108"/>
    </row>
    <row r="6" spans="1:6" s="105" customFormat="1" ht="15.75">
      <c r="A6" s="144">
        <v>1</v>
      </c>
      <c r="B6" s="109" t="s">
        <v>1568</v>
      </c>
      <c r="C6" s="105" t="s">
        <v>788</v>
      </c>
      <c r="D6" s="107">
        <v>1147</v>
      </c>
      <c r="E6" s="108"/>
      <c r="F6" s="364" t="s">
        <v>1513</v>
      </c>
    </row>
    <row r="7" spans="1:6" s="105" customFormat="1" ht="15.75">
      <c r="A7" s="144">
        <v>2</v>
      </c>
      <c r="B7" s="48" t="s">
        <v>136</v>
      </c>
      <c r="C7" s="67" t="s">
        <v>771</v>
      </c>
      <c r="D7" s="69">
        <v>932</v>
      </c>
      <c r="E7" s="108"/>
      <c r="F7" s="357" t="s">
        <v>602</v>
      </c>
    </row>
    <row r="8" spans="1:6" s="105" customFormat="1" ht="15.75">
      <c r="A8" s="144">
        <v>3</v>
      </c>
      <c r="B8" s="48" t="s">
        <v>193</v>
      </c>
      <c r="C8" s="67" t="s">
        <v>799</v>
      </c>
      <c r="D8" s="69">
        <v>1022</v>
      </c>
      <c r="E8" s="108"/>
      <c r="F8" s="362" t="s">
        <v>602</v>
      </c>
    </row>
    <row r="9" spans="1:6" s="105" customFormat="1" ht="15.75">
      <c r="A9" s="144">
        <v>4</v>
      </c>
      <c r="B9" s="48" t="s">
        <v>182</v>
      </c>
      <c r="C9" s="67" t="s">
        <v>774</v>
      </c>
      <c r="D9" s="69">
        <v>1609</v>
      </c>
      <c r="E9" s="108"/>
      <c r="F9" s="359" t="s">
        <v>602</v>
      </c>
    </row>
    <row r="10" spans="1:6" s="105" customFormat="1" ht="15.75">
      <c r="A10" s="144">
        <v>5</v>
      </c>
      <c r="B10" s="48" t="s">
        <v>195</v>
      </c>
      <c r="C10" s="67" t="s">
        <v>800</v>
      </c>
      <c r="D10" s="69">
        <v>1230</v>
      </c>
      <c r="E10" s="108"/>
      <c r="F10" s="360" t="s">
        <v>602</v>
      </c>
    </row>
    <row r="11" spans="1:6" s="105" customFormat="1" ht="15.75">
      <c r="A11" s="144">
        <v>6</v>
      </c>
      <c r="B11" s="48" t="s">
        <v>187</v>
      </c>
      <c r="C11" s="67" t="s">
        <v>779</v>
      </c>
      <c r="D11" s="69">
        <v>1195</v>
      </c>
      <c r="E11" s="108"/>
      <c r="F11" s="361" t="s">
        <v>602</v>
      </c>
    </row>
    <row r="12" spans="1:6" s="105" customFormat="1" ht="15.75">
      <c r="A12" s="144">
        <v>7</v>
      </c>
      <c r="B12" s="109" t="s">
        <v>1569</v>
      </c>
      <c r="C12" s="105" t="s">
        <v>790</v>
      </c>
      <c r="D12" s="107">
        <v>1470</v>
      </c>
      <c r="E12" s="108"/>
      <c r="F12" s="363" t="s">
        <v>1513</v>
      </c>
    </row>
    <row r="13" spans="1:6" s="105" customFormat="1" ht="15.75">
      <c r="A13" s="144">
        <v>8</v>
      </c>
      <c r="B13" s="48" t="s">
        <v>185</v>
      </c>
      <c r="C13" s="67" t="s">
        <v>778</v>
      </c>
      <c r="D13" s="69">
        <v>1583</v>
      </c>
      <c r="E13" s="108"/>
      <c r="F13" s="362" t="s">
        <v>602</v>
      </c>
    </row>
    <row r="14" spans="1:6" s="105" customFormat="1" ht="15.75">
      <c r="A14" s="144">
        <v>9</v>
      </c>
      <c r="B14" s="48" t="s">
        <v>189</v>
      </c>
      <c r="C14" s="67" t="s">
        <v>784</v>
      </c>
      <c r="D14" s="69">
        <v>887</v>
      </c>
      <c r="E14" s="108"/>
      <c r="F14" s="362" t="s">
        <v>602</v>
      </c>
    </row>
    <row r="15" spans="1:6" s="105" customFormat="1" ht="15.75">
      <c r="A15" s="144">
        <v>10</v>
      </c>
      <c r="B15" s="98" t="s">
        <v>237</v>
      </c>
      <c r="C15" s="98" t="s">
        <v>848</v>
      </c>
      <c r="D15" s="99">
        <v>1505</v>
      </c>
      <c r="E15" s="108"/>
      <c r="F15" s="365" t="s">
        <v>1882</v>
      </c>
    </row>
    <row r="16" spans="1:6" s="105" customFormat="1" ht="15.75">
      <c r="A16" s="144">
        <v>11</v>
      </c>
      <c r="B16" s="98" t="s">
        <v>236</v>
      </c>
      <c r="C16" s="98" t="s">
        <v>820</v>
      </c>
      <c r="D16" s="99">
        <v>732</v>
      </c>
      <c r="E16" s="108"/>
      <c r="F16" s="336" t="s">
        <v>1882</v>
      </c>
    </row>
    <row r="17" spans="1:6" s="105" customFormat="1" ht="15.75">
      <c r="A17" s="144">
        <v>12</v>
      </c>
      <c r="B17" s="98" t="s">
        <v>235</v>
      </c>
      <c r="C17" s="98" t="s">
        <v>823</v>
      </c>
      <c r="D17" s="99">
        <v>917</v>
      </c>
      <c r="E17" s="108"/>
      <c r="F17" s="338" t="s">
        <v>1882</v>
      </c>
    </row>
    <row r="18" spans="1:6" s="105" customFormat="1" ht="15.75">
      <c r="A18" s="144">
        <v>13</v>
      </c>
      <c r="B18" s="98" t="s">
        <v>238</v>
      </c>
      <c r="C18" s="98" t="s">
        <v>819</v>
      </c>
      <c r="D18" s="99">
        <v>1080</v>
      </c>
      <c r="E18" s="108"/>
      <c r="F18" s="335" t="s">
        <v>1882</v>
      </c>
    </row>
    <row r="19" spans="1:6" s="105" customFormat="1" ht="15.75">
      <c r="A19" s="144">
        <v>14</v>
      </c>
      <c r="B19" s="98" t="s">
        <v>135</v>
      </c>
      <c r="C19" s="98" t="s">
        <v>862</v>
      </c>
      <c r="D19" s="99">
        <v>1718</v>
      </c>
      <c r="E19" s="108"/>
      <c r="F19" s="349" t="s">
        <v>1882</v>
      </c>
    </row>
    <row r="20" spans="1:6" s="105" customFormat="1" ht="15.75">
      <c r="A20" s="144">
        <v>15</v>
      </c>
      <c r="B20" s="98" t="s">
        <v>245</v>
      </c>
      <c r="C20" s="98" t="s">
        <v>873</v>
      </c>
      <c r="D20" s="99">
        <v>1070</v>
      </c>
      <c r="E20" s="108"/>
      <c r="F20" s="349" t="s">
        <v>1882</v>
      </c>
    </row>
    <row r="21" spans="1:6" s="105" customFormat="1" ht="15.75">
      <c r="A21" s="144">
        <v>16</v>
      </c>
      <c r="B21" s="98" t="s">
        <v>204</v>
      </c>
      <c r="C21" s="98" t="s">
        <v>822</v>
      </c>
      <c r="D21" s="99">
        <v>698</v>
      </c>
      <c r="E21" s="108"/>
      <c r="F21" s="337" t="s">
        <v>1882</v>
      </c>
    </row>
    <row r="22" spans="1:6" s="105" customFormat="1" ht="15.75">
      <c r="A22" s="144">
        <v>17</v>
      </c>
      <c r="B22" s="98" t="s">
        <v>134</v>
      </c>
      <c r="C22" s="98" t="s">
        <v>842</v>
      </c>
      <c r="D22" s="99">
        <v>1121</v>
      </c>
      <c r="E22" s="108"/>
      <c r="F22" s="349" t="s">
        <v>1882</v>
      </c>
    </row>
    <row r="23" spans="1:6" s="67" customFormat="1" ht="15.75">
      <c r="A23" s="144">
        <v>18</v>
      </c>
      <c r="B23" s="98" t="s">
        <v>1421</v>
      </c>
      <c r="C23" s="98" t="s">
        <v>853</v>
      </c>
      <c r="D23" s="99">
        <v>1452</v>
      </c>
      <c r="E23" s="70"/>
      <c r="F23" s="349" t="s">
        <v>1882</v>
      </c>
    </row>
    <row r="24" spans="1:6" s="67" customFormat="1" ht="15.75">
      <c r="A24" s="144">
        <v>19</v>
      </c>
      <c r="B24" s="98" t="s">
        <v>198</v>
      </c>
      <c r="C24" s="98" t="s">
        <v>810</v>
      </c>
      <c r="D24" s="99">
        <v>971</v>
      </c>
      <c r="E24" s="72"/>
      <c r="F24" s="329" t="s">
        <v>1882</v>
      </c>
    </row>
    <row r="25" spans="1:6" s="67" customFormat="1" ht="15.75">
      <c r="A25" s="144">
        <v>20</v>
      </c>
      <c r="B25" s="98" t="s">
        <v>220</v>
      </c>
      <c r="C25" s="98" t="s">
        <v>834</v>
      </c>
      <c r="D25" s="99">
        <v>988</v>
      </c>
      <c r="E25" s="70"/>
      <c r="F25" s="343" t="s">
        <v>1882</v>
      </c>
    </row>
    <row r="26" spans="1:6" s="67" customFormat="1" ht="15.75">
      <c r="A26" s="144">
        <v>21</v>
      </c>
      <c r="B26" s="98" t="s">
        <v>246</v>
      </c>
      <c r="C26" s="98" t="s">
        <v>875</v>
      </c>
      <c r="D26" s="99">
        <v>661</v>
      </c>
      <c r="E26" s="72"/>
      <c r="F26" s="348" t="s">
        <v>1882</v>
      </c>
    </row>
    <row r="27" spans="1:6" s="67" customFormat="1" ht="15.75">
      <c r="A27" s="144">
        <v>22</v>
      </c>
      <c r="B27" s="98" t="s">
        <v>173</v>
      </c>
      <c r="C27" s="98" t="s">
        <v>830</v>
      </c>
      <c r="D27" s="99">
        <v>888</v>
      </c>
      <c r="E27" s="70"/>
      <c r="F27" s="340" t="s">
        <v>1882</v>
      </c>
    </row>
    <row r="28" spans="1:6" s="67" customFormat="1" ht="15.75">
      <c r="A28" s="144">
        <v>23</v>
      </c>
      <c r="B28" s="98" t="s">
        <v>202</v>
      </c>
      <c r="C28" s="98" t="s">
        <v>817</v>
      </c>
      <c r="D28" s="99">
        <v>698</v>
      </c>
      <c r="E28" s="70"/>
      <c r="F28" s="334" t="s">
        <v>1882</v>
      </c>
    </row>
    <row r="29" spans="1:6" ht="15.75">
      <c r="A29" s="144">
        <v>24</v>
      </c>
      <c r="B29" s="98" t="s">
        <v>247</v>
      </c>
      <c r="C29" s="98" t="s">
        <v>876</v>
      </c>
      <c r="D29" s="99">
        <v>2358</v>
      </c>
      <c r="E29" s="143"/>
      <c r="F29" s="347" t="s">
        <v>1882</v>
      </c>
    </row>
    <row r="30" spans="1:6" s="105" customFormat="1" ht="15.75">
      <c r="A30" s="144">
        <v>25</v>
      </c>
      <c r="B30" s="98" t="s">
        <v>234</v>
      </c>
      <c r="C30" s="98" t="s">
        <v>809</v>
      </c>
      <c r="D30" s="99">
        <v>851</v>
      </c>
      <c r="E30" s="143"/>
      <c r="F30" s="328" t="s">
        <v>1882</v>
      </c>
    </row>
    <row r="31" spans="1:6" ht="15.75">
      <c r="A31" s="144">
        <v>26</v>
      </c>
      <c r="B31" s="98" t="s">
        <v>240</v>
      </c>
      <c r="C31" s="98" t="s">
        <v>831</v>
      </c>
      <c r="D31" s="99">
        <v>862</v>
      </c>
      <c r="E31" s="143"/>
      <c r="F31" s="342" t="s">
        <v>1882</v>
      </c>
    </row>
    <row r="32" spans="1:6" ht="15.75">
      <c r="A32" s="144">
        <v>27</v>
      </c>
      <c r="B32" s="98" t="s">
        <v>219</v>
      </c>
      <c r="C32" s="98" t="s">
        <v>833</v>
      </c>
      <c r="D32" s="99">
        <v>1128</v>
      </c>
      <c r="E32" s="143"/>
      <c r="F32" s="344" t="s">
        <v>1882</v>
      </c>
    </row>
    <row r="33" spans="1:6" ht="15.75">
      <c r="A33" s="144">
        <v>28</v>
      </c>
      <c r="B33" s="98" t="s">
        <v>225</v>
      </c>
      <c r="C33" s="98" t="s">
        <v>843</v>
      </c>
      <c r="D33" s="99">
        <v>783</v>
      </c>
      <c r="E33" s="143"/>
      <c r="F33" s="345" t="s">
        <v>1882</v>
      </c>
    </row>
    <row r="34" spans="1:6" ht="15.75">
      <c r="A34" s="144">
        <v>29</v>
      </c>
      <c r="B34" s="48" t="s">
        <v>231</v>
      </c>
      <c r="C34" s="48" t="s">
        <v>852</v>
      </c>
      <c r="D34" s="49">
        <v>1428</v>
      </c>
      <c r="E34" s="143"/>
      <c r="F34" s="346" t="s">
        <v>606</v>
      </c>
    </row>
    <row r="35" spans="1:6" ht="15.75">
      <c r="A35" s="144">
        <v>30</v>
      </c>
      <c r="B35" s="48" t="s">
        <v>227</v>
      </c>
      <c r="C35" s="48" t="s">
        <v>845</v>
      </c>
      <c r="D35" s="49">
        <v>1445</v>
      </c>
      <c r="E35" s="143"/>
      <c r="F35" s="488" t="s">
        <v>606</v>
      </c>
    </row>
    <row r="36" spans="1:6" ht="15.75">
      <c r="A36" s="144">
        <v>31</v>
      </c>
      <c r="B36" s="98" t="s">
        <v>222</v>
      </c>
      <c r="C36" s="98" t="s">
        <v>839</v>
      </c>
      <c r="D36" s="99">
        <v>1419</v>
      </c>
      <c r="E36" s="143"/>
      <c r="F36" s="345" t="s">
        <v>1882</v>
      </c>
    </row>
    <row r="37" spans="1:6" ht="15.75">
      <c r="A37" s="144">
        <v>32</v>
      </c>
      <c r="B37" s="98" t="s">
        <v>174</v>
      </c>
      <c r="C37" s="98" t="s">
        <v>867</v>
      </c>
      <c r="D37" s="99">
        <v>918</v>
      </c>
      <c r="E37" s="143"/>
      <c r="F37" s="327" t="s">
        <v>1882</v>
      </c>
    </row>
    <row r="38" spans="1:6" ht="15.75">
      <c r="A38" s="144">
        <v>33</v>
      </c>
      <c r="B38" s="98" t="s">
        <v>1538</v>
      </c>
      <c r="C38" s="98" t="s">
        <v>872</v>
      </c>
      <c r="D38" s="99">
        <v>1321</v>
      </c>
      <c r="E38" s="143"/>
      <c r="F38" s="349" t="s">
        <v>1882</v>
      </c>
    </row>
    <row r="39" spans="1:6" ht="15.75">
      <c r="A39" s="144">
        <v>34</v>
      </c>
      <c r="B39" s="98" t="s">
        <v>203</v>
      </c>
      <c r="C39" s="98" t="s">
        <v>818</v>
      </c>
      <c r="D39" s="99">
        <v>1211</v>
      </c>
      <c r="E39" s="143"/>
      <c r="F39" s="333" t="s">
        <v>1882</v>
      </c>
    </row>
    <row r="40" spans="1:6" ht="15.75">
      <c r="A40" s="144">
        <v>35</v>
      </c>
      <c r="B40" s="48" t="s">
        <v>248</v>
      </c>
      <c r="C40" s="48" t="s">
        <v>877</v>
      </c>
      <c r="D40" s="49">
        <v>1201</v>
      </c>
      <c r="E40" s="143"/>
      <c r="F40" s="350" t="s">
        <v>606</v>
      </c>
    </row>
    <row r="41" spans="1:6" ht="15.75">
      <c r="A41" s="144">
        <v>36</v>
      </c>
      <c r="B41" s="98" t="s">
        <v>199</v>
      </c>
      <c r="C41" s="98" t="s">
        <v>812</v>
      </c>
      <c r="D41" s="99">
        <v>510</v>
      </c>
      <c r="E41" s="143"/>
      <c r="F41" s="330" t="s">
        <v>1882</v>
      </c>
    </row>
    <row r="42" spans="1:6" ht="15.75">
      <c r="A42" s="144">
        <v>37</v>
      </c>
      <c r="B42" s="98" t="s">
        <v>226</v>
      </c>
      <c r="C42" s="98" t="s">
        <v>844</v>
      </c>
      <c r="D42" s="99">
        <v>733</v>
      </c>
      <c r="E42" s="143"/>
      <c r="F42" s="351" t="s">
        <v>1882</v>
      </c>
    </row>
    <row r="43" spans="1:6" ht="15.75">
      <c r="A43" s="144">
        <v>38</v>
      </c>
      <c r="B43" s="98" t="s">
        <v>1420</v>
      </c>
      <c r="C43" s="98" t="s">
        <v>811</v>
      </c>
      <c r="D43" s="99">
        <v>1468</v>
      </c>
      <c r="E43" s="143"/>
      <c r="F43" s="331" t="s">
        <v>1882</v>
      </c>
    </row>
    <row r="44" spans="1:6" ht="15.75">
      <c r="A44" s="144">
        <v>39</v>
      </c>
      <c r="B44" s="98" t="s">
        <v>239</v>
      </c>
      <c r="C44" s="98" t="s">
        <v>832</v>
      </c>
      <c r="D44" s="99">
        <v>992</v>
      </c>
      <c r="E44" s="143"/>
      <c r="F44" s="341" t="s">
        <v>1882</v>
      </c>
    </row>
    <row r="45" spans="1:6" ht="15.75">
      <c r="A45" s="144">
        <v>40</v>
      </c>
      <c r="B45" s="98" t="s">
        <v>169</v>
      </c>
      <c r="C45" s="98" t="s">
        <v>857</v>
      </c>
      <c r="D45" s="99">
        <v>880</v>
      </c>
      <c r="E45" s="143"/>
      <c r="F45" s="352" t="s">
        <v>1882</v>
      </c>
    </row>
    <row r="46" spans="1:6" ht="15.75">
      <c r="A46" s="144">
        <v>41</v>
      </c>
      <c r="B46" s="98" t="s">
        <v>216</v>
      </c>
      <c r="C46" s="98" t="s">
        <v>824</v>
      </c>
      <c r="D46" s="99">
        <v>1263</v>
      </c>
      <c r="E46" s="143"/>
      <c r="F46" s="339" t="s">
        <v>1882</v>
      </c>
    </row>
    <row r="47" spans="1:6" ht="15.75">
      <c r="A47" s="144">
        <v>42</v>
      </c>
      <c r="B47" s="48" t="s">
        <v>8</v>
      </c>
      <c r="C47" s="48" t="s">
        <v>864</v>
      </c>
      <c r="D47" s="49">
        <v>1289</v>
      </c>
      <c r="E47" s="143"/>
      <c r="F47" s="353" t="s">
        <v>606</v>
      </c>
    </row>
    <row r="48" spans="1:6" ht="15.75">
      <c r="A48" s="144">
        <v>43</v>
      </c>
      <c r="B48" s="48" t="s">
        <v>1807</v>
      </c>
      <c r="C48" s="48" t="s">
        <v>849</v>
      </c>
      <c r="D48" s="49">
        <v>892</v>
      </c>
      <c r="E48" s="143"/>
      <c r="F48" s="354" t="s">
        <v>606</v>
      </c>
    </row>
    <row r="49" spans="1:6" ht="15.75">
      <c r="A49" s="144">
        <v>44</v>
      </c>
      <c r="B49" s="48" t="s">
        <v>1810</v>
      </c>
      <c r="C49" s="48" t="s">
        <v>871</v>
      </c>
      <c r="D49" s="49">
        <v>1276</v>
      </c>
      <c r="E49" s="143"/>
      <c r="F49" s="355" t="s">
        <v>606</v>
      </c>
    </row>
    <row r="50" spans="1:6" ht="15.75">
      <c r="A50" s="144">
        <v>45</v>
      </c>
      <c r="B50" s="48" t="s">
        <v>1806</v>
      </c>
      <c r="C50" s="48" t="s">
        <v>838</v>
      </c>
      <c r="D50" s="49">
        <v>1246</v>
      </c>
      <c r="E50" s="143"/>
      <c r="F50" s="345" t="s">
        <v>606</v>
      </c>
    </row>
    <row r="51" spans="1:6" ht="15.75">
      <c r="A51" s="144">
        <v>46</v>
      </c>
      <c r="B51" s="48" t="s">
        <v>201</v>
      </c>
      <c r="C51" s="48" t="s">
        <v>816</v>
      </c>
      <c r="D51" s="49">
        <v>824</v>
      </c>
      <c r="E51" s="143"/>
      <c r="F51" s="332" t="s">
        <v>606</v>
      </c>
    </row>
    <row r="52" spans="1:6" ht="15.75">
      <c r="A52" s="144">
        <v>47</v>
      </c>
      <c r="B52" s="98" t="s">
        <v>172</v>
      </c>
      <c r="C52" s="98" t="s">
        <v>866</v>
      </c>
      <c r="D52" s="99">
        <v>1193</v>
      </c>
      <c r="E52" s="143"/>
      <c r="F52" s="326" t="s">
        <v>1882</v>
      </c>
    </row>
    <row r="53" spans="1:6" ht="15.75">
      <c r="A53" s="144">
        <v>48</v>
      </c>
      <c r="B53" s="98" t="s">
        <v>243</v>
      </c>
      <c r="C53" s="98" t="s">
        <v>869</v>
      </c>
      <c r="D53" s="99">
        <v>1218</v>
      </c>
      <c r="E53" s="143"/>
      <c r="F53" s="356" t="s">
        <v>1882</v>
      </c>
    </row>
    <row r="54" spans="1:6" ht="15.75">
      <c r="A54" s="144">
        <v>49</v>
      </c>
      <c r="B54" s="98" t="s">
        <v>170</v>
      </c>
      <c r="C54" s="98" t="s">
        <v>858</v>
      </c>
      <c r="D54" s="99">
        <v>952</v>
      </c>
      <c r="E54" s="143"/>
      <c r="F54" s="356" t="s">
        <v>1882</v>
      </c>
    </row>
    <row r="55" spans="1:6" ht="15.75">
      <c r="A55" s="144">
        <v>50</v>
      </c>
      <c r="B55" s="98" t="s">
        <v>242</v>
      </c>
      <c r="C55" s="98" t="s">
        <v>868</v>
      </c>
      <c r="D55" s="99">
        <v>1407</v>
      </c>
      <c r="E55" s="143"/>
      <c r="F55" s="356" t="s">
        <v>1882</v>
      </c>
    </row>
    <row r="56" spans="1:6" ht="15.75">
      <c r="A56" s="144">
        <v>51</v>
      </c>
      <c r="B56" s="98" t="s">
        <v>171</v>
      </c>
      <c r="C56" s="98" t="s">
        <v>865</v>
      </c>
      <c r="D56" s="99">
        <v>1076</v>
      </c>
      <c r="F56" s="325" t="s">
        <v>1882</v>
      </c>
    </row>
    <row r="57" spans="1:6" ht="15.75">
      <c r="A57" s="144">
        <v>52</v>
      </c>
      <c r="B57" s="98" t="s">
        <v>175</v>
      </c>
      <c r="C57" s="98" t="s">
        <v>829</v>
      </c>
      <c r="D57" s="99">
        <v>744</v>
      </c>
      <c r="F57" s="324" t="s">
        <v>1882</v>
      </c>
    </row>
    <row r="58" spans="1:6" ht="15.75">
      <c r="A58" s="144">
        <v>53</v>
      </c>
      <c r="B58" s="71" t="s">
        <v>1578</v>
      </c>
      <c r="C58" s="71" t="s">
        <v>1153</v>
      </c>
      <c r="D58" s="69">
        <v>1583</v>
      </c>
      <c r="F58" s="321" t="s">
        <v>1548</v>
      </c>
    </row>
    <row r="59" spans="1:6" ht="15.75">
      <c r="A59" s="144">
        <v>54</v>
      </c>
      <c r="B59" s="71" t="s">
        <v>1580</v>
      </c>
      <c r="C59" s="71" t="s">
        <v>1155</v>
      </c>
      <c r="D59" s="69">
        <v>1567</v>
      </c>
      <c r="F59" s="321" t="s">
        <v>1548</v>
      </c>
    </row>
    <row r="60" spans="1:6" ht="15.75">
      <c r="A60" s="144">
        <v>55</v>
      </c>
      <c r="B60" s="71" t="s">
        <v>1582</v>
      </c>
      <c r="C60" s="71" t="s">
        <v>1156</v>
      </c>
      <c r="D60" s="69">
        <v>3575</v>
      </c>
      <c r="F60" s="321" t="s">
        <v>1548</v>
      </c>
    </row>
    <row r="61" spans="1:6" ht="15.75">
      <c r="A61" s="144">
        <v>56</v>
      </c>
      <c r="B61" s="71" t="s">
        <v>1583</v>
      </c>
      <c r="C61" s="71" t="s">
        <v>1157</v>
      </c>
      <c r="D61" s="69">
        <v>2371</v>
      </c>
      <c r="F61" s="321" t="s">
        <v>1548</v>
      </c>
    </row>
    <row r="62" spans="1:6" ht="15.75">
      <c r="A62" s="144">
        <v>57</v>
      </c>
      <c r="B62" s="71" t="s">
        <v>1603</v>
      </c>
      <c r="C62" s="71" t="s">
        <v>1179</v>
      </c>
      <c r="D62" s="69">
        <v>1375</v>
      </c>
      <c r="F62" s="321" t="s">
        <v>1548</v>
      </c>
    </row>
    <row r="63" spans="1:6" ht="15.75">
      <c r="A63" s="144">
        <v>58</v>
      </c>
      <c r="B63" s="71" t="s">
        <v>1604</v>
      </c>
      <c r="C63" s="71" t="s">
        <v>1180</v>
      </c>
      <c r="D63" s="69">
        <v>1265</v>
      </c>
      <c r="F63" s="321" t="s">
        <v>1548</v>
      </c>
    </row>
    <row r="64" spans="1:6" ht="15.75">
      <c r="A64" s="144">
        <v>59</v>
      </c>
      <c r="B64" s="71" t="s">
        <v>1605</v>
      </c>
      <c r="C64" s="71" t="s">
        <v>1181</v>
      </c>
      <c r="D64" s="69">
        <v>1496</v>
      </c>
      <c r="F64" s="321" t="s">
        <v>1548</v>
      </c>
    </row>
    <row r="65" spans="1:6" ht="15.75">
      <c r="A65" s="144">
        <v>60</v>
      </c>
      <c r="B65" s="71" t="s">
        <v>1606</v>
      </c>
      <c r="C65" s="71" t="s">
        <v>1182</v>
      </c>
      <c r="D65" s="69">
        <v>1313</v>
      </c>
      <c r="F65" s="321" t="s">
        <v>1548</v>
      </c>
    </row>
    <row r="66" spans="1:6" ht="15.75">
      <c r="A66" s="144">
        <v>61</v>
      </c>
      <c r="B66" s="98" t="s">
        <v>229</v>
      </c>
      <c r="C66" s="98" t="s">
        <v>847</v>
      </c>
      <c r="D66" s="99">
        <v>802</v>
      </c>
      <c r="F66" s="323" t="s">
        <v>1882</v>
      </c>
    </row>
    <row r="67" spans="1:6" ht="15.75">
      <c r="A67" s="144">
        <v>62</v>
      </c>
      <c r="B67" s="98" t="s">
        <v>197</v>
      </c>
      <c r="C67" s="98" t="s">
        <v>808</v>
      </c>
      <c r="D67" s="99">
        <v>712</v>
      </c>
      <c r="F67" s="322" t="s">
        <v>1882</v>
      </c>
    </row>
    <row r="68" spans="1:6" ht="15.75">
      <c r="A68" s="144">
        <v>63</v>
      </c>
      <c r="B68" s="109" t="s">
        <v>1560</v>
      </c>
      <c r="C68" s="105" t="s">
        <v>772</v>
      </c>
      <c r="D68" s="107">
        <v>1626</v>
      </c>
      <c r="F68" s="358" t="s">
        <v>1513</v>
      </c>
    </row>
    <row r="70" spans="2:4" ht="15.75">
      <c r="B70" s="97" t="s">
        <v>1862</v>
      </c>
      <c r="D70" s="142">
        <f>SUM(D6:D69)</f>
        <v>76147</v>
      </c>
    </row>
    <row r="72" spans="2:4" ht="15.75">
      <c r="B72" s="488" t="s">
        <v>602</v>
      </c>
      <c r="C72" s="128">
        <f>SUM(D7:D11)+D13+D14</f>
        <v>8458</v>
      </c>
      <c r="D72" s="493">
        <f>C72/D70</f>
        <v>0.11107463196186323</v>
      </c>
    </row>
    <row r="73" spans="2:4" ht="15.75">
      <c r="B73" s="488" t="s">
        <v>606</v>
      </c>
      <c r="C73" s="128">
        <f>D34+D35+D47+D48+D49+D50+D51+D40</f>
        <v>9601</v>
      </c>
      <c r="D73" s="493">
        <f>C73/D70</f>
        <v>0.126085072294378</v>
      </c>
    </row>
    <row r="74" spans="2:4" ht="15.75">
      <c r="B74" s="491" t="s">
        <v>1513</v>
      </c>
      <c r="C74" s="128">
        <f>D6+D12+D68</f>
        <v>4243</v>
      </c>
      <c r="D74" s="493">
        <f>C74/D70</f>
        <v>0.0557211708931409</v>
      </c>
    </row>
    <row r="75" spans="2:4" ht="15.75">
      <c r="B75" s="488" t="s">
        <v>1882</v>
      </c>
      <c r="C75" s="494">
        <f>SUM(D15:D33)+SUM(D36:D39)+SUM(D41:D46)+SUM(D52:D57)+D66+D67</f>
        <v>39300</v>
      </c>
      <c r="D75" s="493">
        <f>C75/D70</f>
        <v>0.5161070035589058</v>
      </c>
    </row>
    <row r="76" spans="2:4" ht="15.75">
      <c r="B76" s="491" t="s">
        <v>1548</v>
      </c>
      <c r="C76" s="128">
        <f>SUM(D58:D65)</f>
        <v>14545</v>
      </c>
      <c r="D76" s="493">
        <f>C76/D70</f>
        <v>0.19101212129171208</v>
      </c>
    </row>
  </sheetData>
  <sheetProtection/>
  <autoFilter ref="F1:F70"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:D37"/>
    </sheetView>
  </sheetViews>
  <sheetFormatPr defaultColWidth="8.796875" defaultRowHeight="15"/>
  <cols>
    <col min="1" max="1" width="2.796875" style="110" customWidth="1"/>
    <col min="2" max="2" width="17.19921875" style="110" bestFit="1" customWidth="1"/>
    <col min="3" max="3" width="9.3984375" style="110" bestFit="1" customWidth="1"/>
    <col min="4" max="4" width="20.59765625" style="110" bestFit="1" customWidth="1"/>
    <col min="5" max="5" width="8.8984375" style="110" customWidth="1"/>
    <col min="6" max="6" width="14.3984375" style="110" customWidth="1"/>
    <col min="7" max="7" width="13.8984375" style="110" bestFit="1" customWidth="1"/>
    <col min="8" max="16384" width="8.8984375" style="110" customWidth="1"/>
  </cols>
  <sheetData>
    <row r="1" s="111" customFormat="1" ht="15.75">
      <c r="A1" s="112" t="s">
        <v>1840</v>
      </c>
    </row>
    <row r="2" spans="2:6" s="111" customFormat="1" ht="15.75">
      <c r="B2" s="111" t="s">
        <v>1753</v>
      </c>
      <c r="C2" s="111" t="s">
        <v>1752</v>
      </c>
      <c r="D2" s="111" t="s">
        <v>1751</v>
      </c>
      <c r="F2" s="366" t="s">
        <v>1883</v>
      </c>
    </row>
    <row r="3" spans="4:6" s="111" customFormat="1" ht="15.75">
      <c r="D3" s="114">
        <v>2016</v>
      </c>
      <c r="E3" s="114"/>
      <c r="F3" s="153"/>
    </row>
    <row r="4" spans="1:7" ht="15.75">
      <c r="A4" s="98"/>
      <c r="D4" s="99">
        <f>SUM(D6:D27)</f>
        <v>77873</v>
      </c>
      <c r="E4" s="80"/>
      <c r="F4" s="152"/>
      <c r="G4" s="111"/>
    </row>
    <row r="5" spans="1:7" s="129" customFormat="1" ht="15.75">
      <c r="A5" s="130"/>
      <c r="D5" s="131"/>
      <c r="E5" s="132"/>
      <c r="F5" s="133"/>
      <c r="G5" s="133"/>
    </row>
    <row r="6" spans="1:7" ht="15.75">
      <c r="A6" s="144">
        <v>1</v>
      </c>
      <c r="B6" s="98" t="s">
        <v>1784</v>
      </c>
      <c r="C6" s="48" t="s">
        <v>1448</v>
      </c>
      <c r="D6" s="49">
        <v>327</v>
      </c>
      <c r="E6" s="80"/>
      <c r="F6" s="367" t="s">
        <v>1543</v>
      </c>
      <c r="G6" s="98"/>
    </row>
    <row r="7" spans="1:7" ht="15.75">
      <c r="A7" s="144">
        <v>2</v>
      </c>
      <c r="B7" s="98" t="s">
        <v>1784</v>
      </c>
      <c r="C7" s="98" t="s">
        <v>1448</v>
      </c>
      <c r="D7" s="99">
        <v>9798</v>
      </c>
      <c r="E7" s="80"/>
      <c r="F7" s="368" t="s">
        <v>1545</v>
      </c>
      <c r="G7" s="98"/>
    </row>
    <row r="8" spans="1:7" ht="15.75">
      <c r="A8" s="144">
        <v>3</v>
      </c>
      <c r="B8" s="98" t="s">
        <v>1779</v>
      </c>
      <c r="C8" s="98" t="s">
        <v>1450</v>
      </c>
      <c r="D8" s="99">
        <v>3347</v>
      </c>
      <c r="E8" s="80"/>
      <c r="F8" s="369" t="s">
        <v>1545</v>
      </c>
      <c r="G8" s="98"/>
    </row>
    <row r="9" spans="1:7" ht="15.75">
      <c r="A9" s="144">
        <v>4</v>
      </c>
      <c r="B9" s="98" t="s">
        <v>1779</v>
      </c>
      <c r="C9" s="98" t="s">
        <v>1450</v>
      </c>
      <c r="D9" s="99">
        <v>6</v>
      </c>
      <c r="E9" s="80"/>
      <c r="F9" s="370" t="s">
        <v>1519</v>
      </c>
      <c r="G9" s="98"/>
    </row>
    <row r="10" spans="1:7" ht="15.75">
      <c r="A10" s="144">
        <v>5</v>
      </c>
      <c r="B10" s="98" t="s">
        <v>478</v>
      </c>
      <c r="C10" s="98" t="s">
        <v>1455</v>
      </c>
      <c r="D10" s="99">
        <v>1892</v>
      </c>
      <c r="E10" s="80"/>
      <c r="F10" s="371" t="s">
        <v>1545</v>
      </c>
      <c r="G10" s="98"/>
    </row>
    <row r="11" spans="1:7" ht="15.75">
      <c r="A11" s="144">
        <v>6</v>
      </c>
      <c r="B11" s="98" t="s">
        <v>479</v>
      </c>
      <c r="C11" s="98" t="s">
        <v>1456</v>
      </c>
      <c r="D11" s="99">
        <v>1846</v>
      </c>
      <c r="E11" s="80"/>
      <c r="F11" s="371" t="s">
        <v>1545</v>
      </c>
      <c r="G11" s="98"/>
    </row>
    <row r="12" spans="1:7" ht="15.75">
      <c r="A12" s="144">
        <v>7</v>
      </c>
      <c r="B12" s="98" t="s">
        <v>484</v>
      </c>
      <c r="C12" s="98" t="s">
        <v>1463</v>
      </c>
      <c r="D12" s="99">
        <v>2060</v>
      </c>
      <c r="E12" s="80"/>
      <c r="F12" s="372" t="s">
        <v>1545</v>
      </c>
      <c r="G12" s="98"/>
    </row>
    <row r="13" spans="1:7" ht="15.75">
      <c r="A13" s="144">
        <v>8</v>
      </c>
      <c r="B13" s="98" t="s">
        <v>495</v>
      </c>
      <c r="C13" s="98" t="s">
        <v>1475</v>
      </c>
      <c r="D13" s="99">
        <v>10294</v>
      </c>
      <c r="E13" s="80"/>
      <c r="F13" s="373" t="s">
        <v>1545</v>
      </c>
      <c r="G13" s="98"/>
    </row>
    <row r="14" spans="1:7" ht="15.75">
      <c r="A14" s="144">
        <v>9</v>
      </c>
      <c r="B14" s="98" t="s">
        <v>496</v>
      </c>
      <c r="C14" s="98" t="s">
        <v>1476</v>
      </c>
      <c r="D14" s="99">
        <v>5617</v>
      </c>
      <c r="E14" s="80"/>
      <c r="F14" s="373" t="s">
        <v>1545</v>
      </c>
      <c r="G14" s="98"/>
    </row>
    <row r="15" spans="1:6" ht="15.75">
      <c r="A15" s="144">
        <v>10</v>
      </c>
      <c r="B15" s="98" t="s">
        <v>497</v>
      </c>
      <c r="C15" s="98" t="s">
        <v>1477</v>
      </c>
      <c r="D15" s="99">
        <v>8155</v>
      </c>
      <c r="E15" s="132"/>
      <c r="F15" s="373" t="s">
        <v>1545</v>
      </c>
    </row>
    <row r="16" spans="1:6" ht="15.75">
      <c r="A16" s="144">
        <v>11</v>
      </c>
      <c r="B16" s="98" t="s">
        <v>489</v>
      </c>
      <c r="C16" s="98" t="s">
        <v>1468</v>
      </c>
      <c r="D16" s="99">
        <v>2852</v>
      </c>
      <c r="E16" s="132"/>
      <c r="F16" s="374" t="s">
        <v>1519</v>
      </c>
    </row>
    <row r="17" spans="1:6" ht="15.75">
      <c r="A17" s="144">
        <v>12</v>
      </c>
      <c r="B17" s="98" t="s">
        <v>189</v>
      </c>
      <c r="C17" s="98" t="s">
        <v>1453</v>
      </c>
      <c r="D17" s="99">
        <v>2828</v>
      </c>
      <c r="E17" s="132"/>
      <c r="F17" s="375" t="s">
        <v>1519</v>
      </c>
    </row>
    <row r="18" spans="1:7" ht="15.75">
      <c r="A18" s="144">
        <v>13</v>
      </c>
      <c r="B18" s="98" t="s">
        <v>492</v>
      </c>
      <c r="C18" s="98" t="s">
        <v>1471</v>
      </c>
      <c r="D18" s="99">
        <v>2175</v>
      </c>
      <c r="E18" s="132"/>
      <c r="F18" s="375" t="s">
        <v>1519</v>
      </c>
      <c r="G18"/>
    </row>
    <row r="19" spans="1:6" ht="15.75">
      <c r="A19" s="144">
        <v>14</v>
      </c>
      <c r="B19" s="98" t="s">
        <v>499</v>
      </c>
      <c r="C19" s="98" t="s">
        <v>1479</v>
      </c>
      <c r="D19" s="99">
        <v>5023</v>
      </c>
      <c r="E19" s="132"/>
      <c r="F19" s="375" t="s">
        <v>1519</v>
      </c>
    </row>
    <row r="20" spans="1:6" ht="15.75">
      <c r="A20" s="144">
        <v>15</v>
      </c>
      <c r="B20" s="98" t="s">
        <v>597</v>
      </c>
      <c r="C20" s="98" t="s">
        <v>1454</v>
      </c>
      <c r="D20" s="99">
        <v>3862</v>
      </c>
      <c r="E20" s="132"/>
      <c r="F20" s="375" t="s">
        <v>1519</v>
      </c>
    </row>
    <row r="21" spans="1:6" ht="15.75">
      <c r="A21" s="144">
        <v>16</v>
      </c>
      <c r="B21" s="98" t="s">
        <v>480</v>
      </c>
      <c r="C21" s="98" t="s">
        <v>1457</v>
      </c>
      <c r="D21" s="99">
        <v>3299</v>
      </c>
      <c r="E21" s="132"/>
      <c r="F21" s="375" t="s">
        <v>1519</v>
      </c>
    </row>
    <row r="22" spans="1:6" ht="15.75">
      <c r="A22" s="144">
        <v>17</v>
      </c>
      <c r="B22" s="98" t="s">
        <v>488</v>
      </c>
      <c r="C22" s="98" t="s">
        <v>1467</v>
      </c>
      <c r="D22" s="99">
        <v>3151</v>
      </c>
      <c r="E22" s="132"/>
      <c r="F22" s="375" t="s">
        <v>1519</v>
      </c>
    </row>
    <row r="23" spans="1:6" ht="15.75">
      <c r="A23" s="144">
        <v>18</v>
      </c>
      <c r="B23" s="98" t="s">
        <v>474</v>
      </c>
      <c r="C23" s="98" t="s">
        <v>1444</v>
      </c>
      <c r="D23" s="99">
        <v>2610</v>
      </c>
      <c r="E23" s="132"/>
      <c r="F23" s="375" t="s">
        <v>1519</v>
      </c>
    </row>
    <row r="24" spans="1:6" ht="15.75">
      <c r="A24" s="144">
        <v>19</v>
      </c>
      <c r="B24" s="98" t="s">
        <v>487</v>
      </c>
      <c r="C24" s="98" t="s">
        <v>1466</v>
      </c>
      <c r="D24" s="99">
        <v>2687</v>
      </c>
      <c r="E24" s="132"/>
      <c r="F24" s="375" t="s">
        <v>1519</v>
      </c>
    </row>
    <row r="25" spans="1:6" ht="15.75">
      <c r="A25" s="144">
        <v>20</v>
      </c>
      <c r="B25" s="98" t="s">
        <v>482</v>
      </c>
      <c r="C25" s="98" t="s">
        <v>1461</v>
      </c>
      <c r="D25" s="99">
        <v>1734</v>
      </c>
      <c r="E25" s="132"/>
      <c r="F25" s="375" t="s">
        <v>1519</v>
      </c>
    </row>
    <row r="26" spans="1:6" ht="15.75">
      <c r="A26" s="144">
        <v>21</v>
      </c>
      <c r="B26" s="98" t="s">
        <v>498</v>
      </c>
      <c r="C26" s="98" t="s">
        <v>1478</v>
      </c>
      <c r="D26" s="99">
        <v>2092</v>
      </c>
      <c r="E26" s="132"/>
      <c r="F26" s="375" t="s">
        <v>1519</v>
      </c>
    </row>
    <row r="27" spans="1:6" ht="15.75">
      <c r="A27" s="144">
        <v>22</v>
      </c>
      <c r="B27" s="98" t="s">
        <v>477</v>
      </c>
      <c r="C27" s="98" t="s">
        <v>1451</v>
      </c>
      <c r="D27" s="99">
        <v>2218</v>
      </c>
      <c r="E27" s="132"/>
      <c r="F27" s="375" t="s">
        <v>1519</v>
      </c>
    </row>
    <row r="28" spans="1:5" ht="15.75">
      <c r="A28" s="144"/>
      <c r="B28" s="170"/>
      <c r="C28" s="170"/>
      <c r="D28" s="162"/>
      <c r="E28" s="132"/>
    </row>
    <row r="29" spans="1:5" ht="15.75">
      <c r="A29" s="144"/>
      <c r="B29" s="170"/>
      <c r="C29" s="170"/>
      <c r="D29" s="162"/>
      <c r="E29" s="132"/>
    </row>
    <row r="30" spans="1:5" ht="15.75">
      <c r="A30" s="144"/>
      <c r="B30" s="170"/>
      <c r="C30" s="170"/>
      <c r="D30" s="162"/>
      <c r="E30" s="132"/>
    </row>
    <row r="31" spans="1:5" ht="15.75">
      <c r="A31" s="144"/>
      <c r="B31" s="170"/>
      <c r="C31" s="170"/>
      <c r="D31" s="162"/>
      <c r="E31" s="132"/>
    </row>
    <row r="32" spans="2:4" ht="15.75">
      <c r="B32" s="170"/>
      <c r="C32" s="170"/>
      <c r="D32" s="162"/>
    </row>
    <row r="33" spans="2:4" ht="15.75">
      <c r="B33" s="155" t="s">
        <v>1878</v>
      </c>
      <c r="D33" s="99">
        <f>D4</f>
        <v>77873</v>
      </c>
    </row>
    <row r="35" spans="2:5" ht="15.75">
      <c r="B35" s="488" t="s">
        <v>1519</v>
      </c>
      <c r="C35" s="128">
        <f>D9+SUM(D16:D27)</f>
        <v>34537</v>
      </c>
      <c r="D35" s="493">
        <f>C35/D33</f>
        <v>0.4435041670412081</v>
      </c>
      <c r="E35"/>
    </row>
    <row r="36" spans="2:4" ht="15.75">
      <c r="B36" s="488" t="s">
        <v>1543</v>
      </c>
      <c r="C36" s="128">
        <f>D6</f>
        <v>327</v>
      </c>
      <c r="D36" s="493">
        <f>C36/D33</f>
        <v>0.004199144761342186</v>
      </c>
    </row>
    <row r="37" spans="2:4" ht="15.75">
      <c r="B37" s="488" t="s">
        <v>1545</v>
      </c>
      <c r="C37" s="128">
        <f>D7+D8+D10+D11+D12+D13+D14+D15</f>
        <v>43009</v>
      </c>
      <c r="D37" s="493">
        <f>C37/D33</f>
        <v>0.5522966881974497</v>
      </c>
    </row>
    <row r="39" ht="15.75">
      <c r="A39" s="166" t="s">
        <v>1777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37" sqref="B37:D39"/>
    </sheetView>
  </sheetViews>
  <sheetFormatPr defaultColWidth="8.796875" defaultRowHeight="15"/>
  <cols>
    <col min="1" max="1" width="2.8984375" style="77" customWidth="1"/>
    <col min="2" max="2" width="18.296875" style="77" customWidth="1"/>
    <col min="3" max="3" width="10.296875" style="77" customWidth="1"/>
    <col min="4" max="4" width="20.59765625" style="77" bestFit="1" customWidth="1"/>
    <col min="5" max="5" width="6.09765625" style="77" customWidth="1"/>
    <col min="6" max="6" width="16.296875" style="77" customWidth="1"/>
    <col min="7" max="16384" width="8.8984375" style="77" customWidth="1"/>
  </cols>
  <sheetData>
    <row r="1" spans="1:6" s="93" customFormat="1" ht="15.75">
      <c r="A1" s="92" t="s">
        <v>1846</v>
      </c>
      <c r="D1" s="83"/>
      <c r="E1" s="81"/>
      <c r="F1" s="82"/>
    </row>
    <row r="2" spans="2:6" s="93" customFormat="1" ht="15.75">
      <c r="B2" s="81" t="s">
        <v>1753</v>
      </c>
      <c r="C2" s="81" t="s">
        <v>1752</v>
      </c>
      <c r="D2" s="81" t="s">
        <v>1751</v>
      </c>
      <c r="E2" s="84"/>
      <c r="F2" s="377" t="s">
        <v>1883</v>
      </c>
    </row>
    <row r="3" spans="4:6" s="93" customFormat="1" ht="15.75">
      <c r="D3" s="84">
        <v>2016</v>
      </c>
      <c r="F3" s="112"/>
    </row>
    <row r="4" spans="4:6" s="88" customFormat="1" ht="15.75">
      <c r="D4" s="90">
        <f>SUM(D6:D33)</f>
        <v>76751</v>
      </c>
      <c r="E4" s="91"/>
      <c r="F4" s="133"/>
    </row>
    <row r="5" spans="4:5" s="137" customFormat="1" ht="15.75">
      <c r="D5" s="139"/>
      <c r="E5" s="140"/>
    </row>
    <row r="6" spans="1:6" s="88" customFormat="1" ht="15.75">
      <c r="A6" s="144">
        <v>1</v>
      </c>
      <c r="B6" s="89" t="s">
        <v>1721</v>
      </c>
      <c r="C6" s="89" t="s">
        <v>1273</v>
      </c>
      <c r="D6" s="90">
        <v>4439</v>
      </c>
      <c r="E6" s="91"/>
      <c r="F6" s="380" t="s">
        <v>1521</v>
      </c>
    </row>
    <row r="7" spans="1:6" s="88" customFormat="1" ht="15.75">
      <c r="A7" s="144">
        <v>2</v>
      </c>
      <c r="B7" s="89" t="s">
        <v>1722</v>
      </c>
      <c r="C7" s="89" t="s">
        <v>1274</v>
      </c>
      <c r="D7" s="90">
        <v>3200</v>
      </c>
      <c r="E7" s="91"/>
      <c r="F7" s="380" t="s">
        <v>1521</v>
      </c>
    </row>
    <row r="8" spans="1:6" s="88" customFormat="1" ht="15.75">
      <c r="A8" s="144">
        <v>3</v>
      </c>
      <c r="B8" s="89" t="s">
        <v>1723</v>
      </c>
      <c r="C8" s="89" t="s">
        <v>1275</v>
      </c>
      <c r="D8" s="90">
        <v>2985</v>
      </c>
      <c r="E8" s="91"/>
      <c r="F8" s="380" t="s">
        <v>1521</v>
      </c>
    </row>
    <row r="9" spans="1:6" s="88" customFormat="1" ht="15.75">
      <c r="A9" s="144">
        <v>4</v>
      </c>
      <c r="B9" s="89" t="s">
        <v>1726</v>
      </c>
      <c r="C9" s="89" t="s">
        <v>1283</v>
      </c>
      <c r="D9" s="94">
        <v>2368</v>
      </c>
      <c r="E9" s="91"/>
      <c r="F9" s="380" t="s">
        <v>1521</v>
      </c>
    </row>
    <row r="10" spans="1:6" s="88" customFormat="1" ht="15.75">
      <c r="A10" s="144">
        <v>5</v>
      </c>
      <c r="B10" s="89" t="s">
        <v>1727</v>
      </c>
      <c r="C10" s="89" t="s">
        <v>1284</v>
      </c>
      <c r="D10" s="90">
        <v>2216</v>
      </c>
      <c r="E10" s="91"/>
      <c r="F10" s="380" t="s">
        <v>1521</v>
      </c>
    </row>
    <row r="11" spans="1:6" s="88" customFormat="1" ht="15.75">
      <c r="A11" s="144">
        <v>6</v>
      </c>
      <c r="B11" s="89" t="s">
        <v>1728</v>
      </c>
      <c r="C11" s="89" t="s">
        <v>1285</v>
      </c>
      <c r="D11" s="90">
        <v>1343</v>
      </c>
      <c r="E11" s="91"/>
      <c r="F11" s="380" t="s">
        <v>1521</v>
      </c>
    </row>
    <row r="12" spans="1:6" s="88" customFormat="1" ht="15.75">
      <c r="A12" s="144">
        <v>7</v>
      </c>
      <c r="B12" s="89" t="s">
        <v>1731</v>
      </c>
      <c r="C12" s="89" t="s">
        <v>1288</v>
      </c>
      <c r="D12" s="90">
        <v>3833</v>
      </c>
      <c r="E12" s="91"/>
      <c r="F12" s="380" t="s">
        <v>1521</v>
      </c>
    </row>
    <row r="13" spans="1:6" s="88" customFormat="1" ht="15.75">
      <c r="A13" s="144">
        <v>8</v>
      </c>
      <c r="B13" s="89" t="s">
        <v>1565</v>
      </c>
      <c r="C13" s="89" t="s">
        <v>1289</v>
      </c>
      <c r="D13" s="90">
        <v>1630</v>
      </c>
      <c r="E13" s="91"/>
      <c r="F13" s="380" t="s">
        <v>1521</v>
      </c>
    </row>
    <row r="14" spans="1:6" s="88" customFormat="1" ht="15.75">
      <c r="A14" s="144">
        <v>9</v>
      </c>
      <c r="B14" s="89" t="s">
        <v>1733</v>
      </c>
      <c r="C14" s="89" t="s">
        <v>1291</v>
      </c>
      <c r="D14" s="90">
        <v>2381</v>
      </c>
      <c r="E14" s="91"/>
      <c r="F14" s="380" t="s">
        <v>1521</v>
      </c>
    </row>
    <row r="15" spans="1:6" s="88" customFormat="1" ht="15.75">
      <c r="A15" s="144">
        <v>10</v>
      </c>
      <c r="B15" s="376" t="s">
        <v>1884</v>
      </c>
      <c r="C15" s="89" t="s">
        <v>1292</v>
      </c>
      <c r="D15" s="90">
        <v>2798</v>
      </c>
      <c r="E15" s="91"/>
      <c r="F15" s="380" t="s">
        <v>1521</v>
      </c>
    </row>
    <row r="16" spans="1:6" s="88" customFormat="1" ht="15.75">
      <c r="A16" s="144">
        <v>11</v>
      </c>
      <c r="B16" s="89" t="s">
        <v>1735</v>
      </c>
      <c r="C16" s="89" t="s">
        <v>1293</v>
      </c>
      <c r="D16" s="90">
        <v>2705</v>
      </c>
      <c r="E16" s="91"/>
      <c r="F16" s="380" t="s">
        <v>1521</v>
      </c>
    </row>
    <row r="17" spans="1:6" s="88" customFormat="1" ht="15.75">
      <c r="A17" s="144">
        <v>12</v>
      </c>
      <c r="B17" s="89" t="s">
        <v>1</v>
      </c>
      <c r="C17" s="89" t="s">
        <v>1305</v>
      </c>
      <c r="D17" s="90">
        <v>3699</v>
      </c>
      <c r="E17" s="91"/>
      <c r="F17" s="380" t="s">
        <v>1521</v>
      </c>
    </row>
    <row r="18" spans="1:6" s="88" customFormat="1" ht="15.75">
      <c r="A18" s="144">
        <v>13</v>
      </c>
      <c r="B18" s="88" t="s">
        <v>544</v>
      </c>
      <c r="C18" s="89" t="s">
        <v>1308</v>
      </c>
      <c r="D18" s="90">
        <v>3817</v>
      </c>
      <c r="E18" s="91"/>
      <c r="F18" s="380" t="s">
        <v>1521</v>
      </c>
    </row>
    <row r="19" spans="1:6" s="88" customFormat="1" ht="15.75">
      <c r="A19" s="144">
        <v>14</v>
      </c>
      <c r="B19" s="89" t="s">
        <v>5</v>
      </c>
      <c r="C19" s="89" t="s">
        <v>1311</v>
      </c>
      <c r="D19" s="90">
        <v>3625</v>
      </c>
      <c r="E19" s="91"/>
      <c r="F19" s="380" t="s">
        <v>1521</v>
      </c>
    </row>
    <row r="20" spans="1:6" s="88" customFormat="1" ht="15.75">
      <c r="A20" s="144">
        <v>15</v>
      </c>
      <c r="B20" s="89" t="s">
        <v>6</v>
      </c>
      <c r="C20" s="89" t="s">
        <v>1312</v>
      </c>
      <c r="D20" s="90">
        <v>2974</v>
      </c>
      <c r="E20" s="91"/>
      <c r="F20" s="380" t="s">
        <v>1521</v>
      </c>
    </row>
    <row r="21" spans="1:13" s="88" customFormat="1" ht="15.75">
      <c r="A21" s="144">
        <v>16</v>
      </c>
      <c r="B21" s="89" t="s">
        <v>7</v>
      </c>
      <c r="C21" s="89" t="s">
        <v>1314</v>
      </c>
      <c r="D21" s="90">
        <v>3232</v>
      </c>
      <c r="E21" s="91"/>
      <c r="F21" s="380" t="s">
        <v>1521</v>
      </c>
      <c r="K21" s="77"/>
      <c r="L21" s="77"/>
      <c r="M21" s="77"/>
    </row>
    <row r="22" spans="1:13" s="88" customFormat="1" ht="15.75">
      <c r="A22" s="144">
        <v>17</v>
      </c>
      <c r="B22" s="89" t="s">
        <v>10</v>
      </c>
      <c r="C22" s="89" t="s">
        <v>1317</v>
      </c>
      <c r="D22" s="90">
        <v>2074</v>
      </c>
      <c r="E22" s="91"/>
      <c r="F22" s="380" t="s">
        <v>1521</v>
      </c>
      <c r="K22" s="77"/>
      <c r="L22" s="77"/>
      <c r="M22" s="77"/>
    </row>
    <row r="23" spans="1:13" s="88" customFormat="1" ht="15.75">
      <c r="A23" s="144">
        <v>18</v>
      </c>
      <c r="B23" s="89" t="s">
        <v>14</v>
      </c>
      <c r="C23" s="89" t="s">
        <v>1322</v>
      </c>
      <c r="D23" s="90">
        <v>2041</v>
      </c>
      <c r="E23" s="91"/>
      <c r="F23" s="380" t="s">
        <v>1521</v>
      </c>
      <c r="K23" s="77"/>
      <c r="L23" s="77"/>
      <c r="M23" s="77"/>
    </row>
    <row r="24" spans="1:13" s="88" customFormat="1" ht="15.75">
      <c r="A24" s="144">
        <v>19</v>
      </c>
      <c r="B24" s="89" t="s">
        <v>16</v>
      </c>
      <c r="C24" s="89" t="s">
        <v>1324</v>
      </c>
      <c r="D24" s="90">
        <v>1828</v>
      </c>
      <c r="E24" s="91"/>
      <c r="F24" s="380" t="s">
        <v>1521</v>
      </c>
      <c r="K24" s="77"/>
      <c r="L24" s="77"/>
      <c r="M24" s="77"/>
    </row>
    <row r="25" spans="1:13" s="88" customFormat="1" ht="15.75">
      <c r="A25" s="144">
        <v>20</v>
      </c>
      <c r="B25" s="89" t="s">
        <v>17</v>
      </c>
      <c r="C25" s="89" t="s">
        <v>1325</v>
      </c>
      <c r="D25" s="90">
        <v>1756</v>
      </c>
      <c r="E25" s="91"/>
      <c r="F25" s="380" t="s">
        <v>1521</v>
      </c>
      <c r="K25" s="77"/>
      <c r="L25" s="77"/>
      <c r="M25" s="77"/>
    </row>
    <row r="26" spans="1:13" s="88" customFormat="1" ht="15.75">
      <c r="A26" s="144">
        <v>21</v>
      </c>
      <c r="B26" s="89" t="s">
        <v>18</v>
      </c>
      <c r="C26" s="89" t="s">
        <v>1326</v>
      </c>
      <c r="D26" s="90">
        <v>2258</v>
      </c>
      <c r="E26" s="91"/>
      <c r="F26" s="380" t="s">
        <v>1521</v>
      </c>
      <c r="K26" s="77"/>
      <c r="L26" s="77"/>
      <c r="M26" s="77"/>
    </row>
    <row r="27" spans="1:13" s="172" customFormat="1" ht="15.75">
      <c r="A27" s="144">
        <v>22</v>
      </c>
      <c r="B27" s="98" t="s">
        <v>1799</v>
      </c>
      <c r="C27" s="98" t="s">
        <v>1459</v>
      </c>
      <c r="D27" s="49">
        <v>32</v>
      </c>
      <c r="E27" s="140"/>
      <c r="F27" s="382" t="s">
        <v>1543</v>
      </c>
      <c r="K27" s="174"/>
      <c r="L27" s="174"/>
      <c r="M27" s="174"/>
    </row>
    <row r="28" spans="1:13" s="172" customFormat="1" ht="15.75">
      <c r="A28" s="144">
        <v>23</v>
      </c>
      <c r="B28" s="98" t="s">
        <v>596</v>
      </c>
      <c r="C28" s="98" t="s">
        <v>1452</v>
      </c>
      <c r="D28" s="99">
        <v>3228</v>
      </c>
      <c r="E28" s="140"/>
      <c r="F28" s="378" t="s">
        <v>1519</v>
      </c>
      <c r="K28" s="174"/>
      <c r="L28" s="174"/>
      <c r="M28" s="174"/>
    </row>
    <row r="29" spans="1:13" s="172" customFormat="1" ht="15.75">
      <c r="A29" s="144">
        <v>24</v>
      </c>
      <c r="B29" s="98" t="s">
        <v>527</v>
      </c>
      <c r="C29" s="98" t="s">
        <v>1459</v>
      </c>
      <c r="D29" s="99">
        <v>3771</v>
      </c>
      <c r="E29" s="140"/>
      <c r="F29" s="381" t="s">
        <v>1519</v>
      </c>
      <c r="K29" s="174"/>
      <c r="L29" s="174"/>
      <c r="M29" s="174"/>
    </row>
    <row r="30" spans="1:13" s="172" customFormat="1" ht="15.75">
      <c r="A30" s="144">
        <v>25</v>
      </c>
      <c r="B30" s="98" t="s">
        <v>483</v>
      </c>
      <c r="C30" s="98" t="s">
        <v>1462</v>
      </c>
      <c r="D30" s="99">
        <v>1305</v>
      </c>
      <c r="E30" s="140"/>
      <c r="F30" s="379" t="s">
        <v>1519</v>
      </c>
      <c r="K30" s="174"/>
      <c r="L30" s="174"/>
      <c r="M30" s="174"/>
    </row>
    <row r="31" spans="1:13" s="172" customFormat="1" ht="15.75">
      <c r="A31" s="144">
        <v>26</v>
      </c>
      <c r="B31" s="98" t="s">
        <v>491</v>
      </c>
      <c r="C31" s="98" t="s">
        <v>1470</v>
      </c>
      <c r="D31" s="99">
        <v>2466</v>
      </c>
      <c r="E31" s="140"/>
      <c r="F31" s="379" t="s">
        <v>1519</v>
      </c>
      <c r="K31" s="174"/>
      <c r="L31" s="174"/>
      <c r="M31" s="174"/>
    </row>
    <row r="32" spans="1:13" s="172" customFormat="1" ht="15.75">
      <c r="A32" s="144">
        <v>27</v>
      </c>
      <c r="B32" s="98" t="s">
        <v>285</v>
      </c>
      <c r="C32" s="98" t="s">
        <v>1472</v>
      </c>
      <c r="D32" s="99">
        <v>4131</v>
      </c>
      <c r="E32" s="140"/>
      <c r="F32" s="379" t="s">
        <v>1519</v>
      </c>
      <c r="K32" s="174"/>
      <c r="L32" s="174"/>
      <c r="M32" s="174"/>
    </row>
    <row r="33" spans="1:13" s="172" customFormat="1" ht="15.75">
      <c r="A33" s="144">
        <v>28</v>
      </c>
      <c r="B33" s="98" t="s">
        <v>493</v>
      </c>
      <c r="C33" s="98" t="s">
        <v>1473</v>
      </c>
      <c r="D33" s="99">
        <v>4616</v>
      </c>
      <c r="E33" s="140"/>
      <c r="F33" s="379" t="s">
        <v>1519</v>
      </c>
      <c r="K33" s="174"/>
      <c r="L33" s="174"/>
      <c r="M33" s="174"/>
    </row>
    <row r="34" spans="1:13" s="172" customFormat="1" ht="15.75">
      <c r="A34" s="144"/>
      <c r="B34" s="163"/>
      <c r="C34" s="163"/>
      <c r="D34" s="139"/>
      <c r="E34" s="140"/>
      <c r="F34" s="163"/>
      <c r="K34" s="174"/>
      <c r="L34" s="174"/>
      <c r="M34" s="174"/>
    </row>
    <row r="35" spans="2:13" s="88" customFormat="1" ht="15.75">
      <c r="B35" s="150" t="s">
        <v>1865</v>
      </c>
      <c r="D35" s="90">
        <f>SUM(D6:D33)</f>
        <v>76751</v>
      </c>
      <c r="E35" s="77"/>
      <c r="K35" s="77"/>
      <c r="L35" s="77"/>
      <c r="M35" s="77"/>
    </row>
    <row r="36" spans="1:4" ht="15.75">
      <c r="A36" s="88"/>
      <c r="B36" s="88"/>
      <c r="C36" s="88"/>
      <c r="D36" s="88"/>
    </row>
    <row r="37" spans="2:4" ht="15.75">
      <c r="B37" s="488" t="s">
        <v>1519</v>
      </c>
      <c r="C37" s="128">
        <f>SUM(D28:D33)</f>
        <v>19517</v>
      </c>
      <c r="D37" s="493">
        <f>C37/D35</f>
        <v>0.2542898463863663</v>
      </c>
    </row>
    <row r="38" spans="2:4" ht="15.75">
      <c r="B38" s="467" t="s">
        <v>1521</v>
      </c>
      <c r="C38" s="128">
        <f>SUM(D6:D26)</f>
        <v>57202</v>
      </c>
      <c r="D38" s="493">
        <f>C38/D35</f>
        <v>0.7452932209352321</v>
      </c>
    </row>
    <row r="39" spans="2:4" ht="15.75">
      <c r="B39" s="488" t="s">
        <v>1543</v>
      </c>
      <c r="C39" s="128">
        <f>D27</f>
        <v>32</v>
      </c>
      <c r="D39" s="493">
        <f>C39/D35</f>
        <v>0.0004169326784015843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D5" sqref="D5"/>
    </sheetView>
  </sheetViews>
  <sheetFormatPr defaultColWidth="8.796875" defaultRowHeight="15"/>
  <cols>
    <col min="1" max="1" width="34.09765625" style="0" customWidth="1"/>
  </cols>
  <sheetData>
    <row r="1" spans="1:6" s="8" customFormat="1" ht="15.75">
      <c r="A1" s="38" t="s">
        <v>391</v>
      </c>
      <c r="B1" s="37"/>
      <c r="C1" s="37"/>
      <c r="D1" s="39">
        <v>2016</v>
      </c>
      <c r="E1" s="10"/>
      <c r="F1" s="7"/>
    </row>
    <row r="2" spans="1:6" s="8" customFormat="1" ht="15.75">
      <c r="A2" s="38"/>
      <c r="B2" s="37"/>
      <c r="C2" s="37"/>
      <c r="D2" s="39"/>
      <c r="E2" s="10"/>
      <c r="F2" s="7"/>
    </row>
    <row r="3" spans="1:6" s="8" customFormat="1" ht="15.75">
      <c r="A3" s="38" t="s">
        <v>598</v>
      </c>
      <c r="B3" s="37"/>
      <c r="C3" s="37"/>
      <c r="D3" s="39"/>
      <c r="E3" s="10"/>
      <c r="F3" s="7"/>
    </row>
    <row r="4" spans="1:6" s="8" customFormat="1" ht="15.75">
      <c r="A4" s="7"/>
      <c r="B4" s="7"/>
      <c r="C4" s="7"/>
      <c r="D4" s="7"/>
      <c r="E4" s="7"/>
      <c r="F4" s="7"/>
    </row>
    <row r="5" spans="1:7" s="2" customFormat="1" ht="15.75">
      <c r="A5" s="3" t="s">
        <v>1488</v>
      </c>
      <c r="C5" s="1"/>
      <c r="D5" s="25" t="e">
        <f>'Neath and Aberavon '!#REF!</f>
        <v>#REF!</v>
      </c>
      <c r="E5" s="4"/>
      <c r="F5" s="3" t="s">
        <v>433</v>
      </c>
      <c r="G5" s="5"/>
    </row>
    <row r="6" spans="1:7" s="2" customFormat="1" ht="15.75">
      <c r="A6" s="1"/>
      <c r="C6" s="1"/>
      <c r="D6" s="26"/>
      <c r="E6" s="1"/>
      <c r="F6" s="1"/>
      <c r="G6" s="5"/>
    </row>
    <row r="7" spans="1:6" s="8" customFormat="1" ht="16.5" thickBot="1">
      <c r="A7" s="7" t="s">
        <v>602</v>
      </c>
      <c r="C7" s="7"/>
      <c r="D7" s="22" t="e">
        <f>'Colwyn and Conwy '!#REF!</f>
        <v>#REF!</v>
      </c>
      <c r="E7" s="7"/>
      <c r="F7" s="9" t="s">
        <v>1559</v>
      </c>
    </row>
    <row r="8" spans="1:6" s="8" customFormat="1" ht="16.5" thickBot="1">
      <c r="A8" s="1" t="s">
        <v>602</v>
      </c>
      <c r="B8" s="2"/>
      <c r="C8" s="1"/>
      <c r="D8" s="28" t="e">
        <f>SUM(D7:D7)</f>
        <v>#REF!</v>
      </c>
      <c r="E8" s="7"/>
      <c r="F8" s="9"/>
    </row>
    <row r="9" spans="1:6" s="8" customFormat="1" ht="15.75">
      <c r="A9" s="1"/>
      <c r="B9" s="2"/>
      <c r="C9" s="1"/>
      <c r="D9" s="29"/>
      <c r="E9" s="7"/>
      <c r="F9" s="9"/>
    </row>
    <row r="10" spans="1:6" s="8" customFormat="1" ht="15.75">
      <c r="A10" s="9" t="s">
        <v>1490</v>
      </c>
      <c r="C10" s="7"/>
      <c r="D10" s="21" t="e">
        <f>'Flint and Rhuddlan '!#REF!</f>
        <v>#REF!</v>
      </c>
      <c r="E10" s="10"/>
      <c r="F10" s="9" t="s">
        <v>1555</v>
      </c>
    </row>
    <row r="11" spans="1:6" s="8" customFormat="1" ht="15.75">
      <c r="A11" s="7"/>
      <c r="C11" s="7"/>
      <c r="D11" s="22"/>
      <c r="E11" s="7"/>
      <c r="F11" s="7"/>
    </row>
    <row r="12" spans="1:7" s="2" customFormat="1" ht="15.75">
      <c r="A12" s="3" t="s">
        <v>606</v>
      </c>
      <c r="C12" s="1"/>
      <c r="D12" s="25" t="e">
        <f>#REF!</f>
        <v>#REF!</v>
      </c>
      <c r="E12" s="4"/>
      <c r="F12" s="3" t="s">
        <v>180</v>
      </c>
      <c r="G12" s="5"/>
    </row>
    <row r="13" spans="1:7" s="2" customFormat="1" ht="15.75">
      <c r="A13" s="1"/>
      <c r="C13" s="1"/>
      <c r="D13" s="26"/>
      <c r="E13" s="1"/>
      <c r="F13" s="1"/>
      <c r="G13" s="5"/>
    </row>
    <row r="14" spans="1:6" s="2" customFormat="1" ht="15.75">
      <c r="A14" s="3" t="s">
        <v>1492</v>
      </c>
      <c r="C14" s="1"/>
      <c r="D14" s="25" t="e">
        <f>#REF!</f>
        <v>#REF!</v>
      </c>
      <c r="E14" s="4"/>
      <c r="F14" s="3" t="s">
        <v>1481</v>
      </c>
    </row>
    <row r="15" spans="1:6" s="2" customFormat="1" ht="15.75">
      <c r="A15" s="1"/>
      <c r="C15" s="1"/>
      <c r="D15" s="26"/>
      <c r="E15" s="1"/>
      <c r="F15" s="1"/>
    </row>
    <row r="16" spans="1:6" s="2" customFormat="1" ht="15.75">
      <c r="A16" s="3" t="s">
        <v>1493</v>
      </c>
      <c r="C16" s="1"/>
      <c r="D16" s="25" t="e">
        <f>'De Clwyd a Gogledd Sir Faldwyn '!#REF!</f>
        <v>#REF!</v>
      </c>
      <c r="E16" s="4"/>
      <c r="F16" s="3" t="s">
        <v>1557</v>
      </c>
    </row>
    <row r="17" spans="1:6" s="2" customFormat="1" ht="15.75">
      <c r="A17" s="1"/>
      <c r="C17" s="1"/>
      <c r="D17" s="26"/>
      <c r="E17" s="1"/>
      <c r="F17" s="1"/>
    </row>
    <row r="18" spans="1:8" s="2" customFormat="1" ht="16.5" thickBot="1">
      <c r="A18" s="3" t="s">
        <v>1495</v>
      </c>
      <c r="C18" s="1"/>
      <c r="D18" s="25" t="e">
        <f>#REF!</f>
        <v>#REF!</v>
      </c>
      <c r="F18" s="3" t="s">
        <v>250</v>
      </c>
      <c r="H18" s="5"/>
    </row>
    <row r="19" spans="1:8" s="2" customFormat="1" ht="16.5" thickBot="1">
      <c r="A19" s="3" t="s">
        <v>1495</v>
      </c>
      <c r="C19" s="1"/>
      <c r="D19" s="28" t="e">
        <f>SUM(D18:D18)</f>
        <v>#REF!</v>
      </c>
      <c r="F19" s="4"/>
      <c r="G19" s="3"/>
      <c r="H19" s="5"/>
    </row>
    <row r="20" spans="1:8" s="2" customFormat="1" ht="15.75">
      <c r="A20" s="3"/>
      <c r="C20" s="1"/>
      <c r="D20" s="29"/>
      <c r="F20" s="4"/>
      <c r="G20" s="3"/>
      <c r="H20" s="5"/>
    </row>
    <row r="21" spans="1:6" s="2" customFormat="1" ht="15.75">
      <c r="A21" s="1" t="s">
        <v>1498</v>
      </c>
      <c r="C21" s="1"/>
      <c r="D21" s="26" t="e">
        <f>'Caerphilly '!#REF!</f>
        <v>#REF!</v>
      </c>
      <c r="E21" s="1"/>
      <c r="F21" s="1" t="s">
        <v>55</v>
      </c>
    </row>
    <row r="22" spans="1:6" s="2" customFormat="1" ht="15.75">
      <c r="A22" s="1"/>
      <c r="C22" s="1"/>
      <c r="D22" s="26"/>
      <c r="E22" s="1"/>
      <c r="F22" s="1"/>
    </row>
    <row r="23" spans="1:6" s="2" customFormat="1" ht="15.75">
      <c r="A23" s="3" t="s">
        <v>1500</v>
      </c>
      <c r="C23" s="1"/>
      <c r="D23" s="25" t="e">
        <f>#REF!</f>
        <v>#REF!</v>
      </c>
      <c r="E23" s="4"/>
      <c r="F23" s="3" t="s">
        <v>252</v>
      </c>
    </row>
    <row r="24" spans="1:6" s="2" customFormat="1" ht="15.75">
      <c r="A24" s="1"/>
      <c r="C24" s="1"/>
      <c r="D24" s="26"/>
      <c r="E24" s="1"/>
      <c r="F24" s="1"/>
    </row>
    <row r="25" spans="1:6" s="2" customFormat="1" ht="15.75">
      <c r="A25" s="3" t="s">
        <v>1501</v>
      </c>
      <c r="C25" s="1"/>
      <c r="D25" s="25" t="e">
        <f>#REF!</f>
        <v>#REF!</v>
      </c>
      <c r="E25" s="4"/>
      <c r="F25" s="3" t="s">
        <v>252</v>
      </c>
    </row>
    <row r="26" spans="1:6" s="2" customFormat="1" ht="15.75">
      <c r="A26" s="1"/>
      <c r="C26" s="1"/>
      <c r="D26" s="26"/>
      <c r="E26" s="1"/>
      <c r="F26" s="1"/>
    </row>
    <row r="27" spans="1:6" s="2" customFormat="1" ht="15.75">
      <c r="A27" s="3" t="s">
        <v>1503</v>
      </c>
      <c r="C27" s="1"/>
      <c r="D27" s="25" t="e">
        <f>#REF!</f>
        <v>#REF!</v>
      </c>
      <c r="E27" s="4"/>
      <c r="F27" s="3" t="s">
        <v>252</v>
      </c>
    </row>
    <row r="28" spans="1:6" s="2" customFormat="1" ht="16.5" thickBot="1">
      <c r="A28" s="1"/>
      <c r="C28" s="1"/>
      <c r="D28" s="27" t="e">
        <f>'Vale of Glamorgan East '!#REF!</f>
        <v>#REF!</v>
      </c>
      <c r="E28" s="6"/>
      <c r="F28" s="3" t="s">
        <v>251</v>
      </c>
    </row>
    <row r="29" spans="1:6" s="2" customFormat="1" ht="16.5" thickBot="1">
      <c r="A29" s="1"/>
      <c r="C29" s="1"/>
      <c r="D29" s="27" t="e">
        <f>SUM(D27:D28)</f>
        <v>#REF!</v>
      </c>
      <c r="E29" s="4"/>
      <c r="F29" s="1"/>
    </row>
    <row r="30" spans="1:6" s="2" customFormat="1" ht="15.75">
      <c r="A30" s="1"/>
      <c r="C30" s="1"/>
      <c r="D30" s="26"/>
      <c r="E30" s="1"/>
      <c r="F30" s="1"/>
    </row>
    <row r="31" spans="1:6" s="2" customFormat="1" ht="15.75">
      <c r="A31" s="3" t="s">
        <v>1505</v>
      </c>
      <c r="C31" s="1"/>
      <c r="D31" s="25" t="e">
        <f>#REF!</f>
        <v>#REF!</v>
      </c>
      <c r="E31" s="4"/>
      <c r="F31" s="3" t="s">
        <v>252</v>
      </c>
    </row>
    <row r="32" spans="1:6" s="2" customFormat="1" ht="15.75">
      <c r="A32" s="1"/>
      <c r="C32" s="1"/>
      <c r="D32" s="26"/>
      <c r="E32" s="1"/>
      <c r="F32" s="1"/>
    </row>
    <row r="33" spans="1:7" s="14" customFormat="1" ht="15.75">
      <c r="A33" s="15" t="s">
        <v>1507</v>
      </c>
      <c r="C33" s="12"/>
      <c r="D33" s="18" t="e">
        <f>#REF!</f>
        <v>#REF!</v>
      </c>
      <c r="E33" s="16"/>
      <c r="F33" s="15" t="s">
        <v>1688</v>
      </c>
      <c r="G33" s="13"/>
    </row>
    <row r="34" spans="1:7" s="14" customFormat="1" ht="15.75">
      <c r="A34" s="12"/>
      <c r="C34" s="12"/>
      <c r="D34" s="19"/>
      <c r="E34" s="12"/>
      <c r="F34" s="12"/>
      <c r="G34" s="13"/>
    </row>
    <row r="35" spans="1:7" s="14" customFormat="1" ht="15.75">
      <c r="A35" s="15" t="s">
        <v>1509</v>
      </c>
      <c r="C35" s="12"/>
      <c r="D35" s="18" t="e">
        <f>#REF!</f>
        <v>#REF!</v>
      </c>
      <c r="E35" s="16"/>
      <c r="F35" s="15" t="s">
        <v>1688</v>
      </c>
      <c r="G35" s="13"/>
    </row>
    <row r="36" spans="1:7" s="14" customFormat="1" ht="16.5" thickBot="1">
      <c r="A36" s="12"/>
      <c r="C36" s="12"/>
      <c r="D36" s="20" t="e">
        <f>'South Pembrokeshire '!#REF!</f>
        <v>#REF!</v>
      </c>
      <c r="E36" s="17"/>
      <c r="F36" s="15" t="s">
        <v>1689</v>
      </c>
      <c r="G36" s="13"/>
    </row>
    <row r="37" spans="1:7" s="14" customFormat="1" ht="16.5" thickBot="1">
      <c r="A37" s="12"/>
      <c r="C37" s="12"/>
      <c r="D37" s="20" t="e">
        <f>D35+D36</f>
        <v>#REF!</v>
      </c>
      <c r="E37" s="16"/>
      <c r="F37" s="12"/>
      <c r="G37" s="13"/>
    </row>
    <row r="38" spans="1:7" s="14" customFormat="1" ht="15.75">
      <c r="A38" s="12"/>
      <c r="C38" s="12"/>
      <c r="D38" s="19"/>
      <c r="E38" s="12"/>
      <c r="F38" s="12"/>
      <c r="G38" s="13"/>
    </row>
    <row r="39" spans="1:7" s="14" customFormat="1" ht="16.5" thickBot="1">
      <c r="A39" s="15" t="s">
        <v>1510</v>
      </c>
      <c r="C39" s="12"/>
      <c r="D39" s="18" t="e">
        <f>'Ceredigion a Gogledd Sir Benfro'!#REF!</f>
        <v>#REF!</v>
      </c>
      <c r="E39" s="18"/>
      <c r="F39" s="15" t="s">
        <v>1480</v>
      </c>
      <c r="G39" s="13"/>
    </row>
    <row r="40" spans="1:7" s="14" customFormat="1" ht="16.5" thickBot="1">
      <c r="A40" s="15"/>
      <c r="C40" s="12"/>
      <c r="D40" s="36" t="e">
        <f>SUM(D39:D39)</f>
        <v>#REF!</v>
      </c>
      <c r="E40" s="18"/>
      <c r="F40" s="15"/>
      <c r="G40" s="13"/>
    </row>
    <row r="41" spans="1:7" s="14" customFormat="1" ht="15.75">
      <c r="A41" s="12"/>
      <c r="C41" s="12"/>
      <c r="D41" s="19"/>
      <c r="E41" s="12"/>
      <c r="F41" s="12"/>
      <c r="G41" s="13"/>
    </row>
    <row r="42" spans="1:6" s="8" customFormat="1" ht="15.75">
      <c r="A42" s="9" t="s">
        <v>1512</v>
      </c>
      <c r="C42" s="7"/>
      <c r="D42" s="21" t="e">
        <f>#REF!</f>
        <v>#REF!</v>
      </c>
      <c r="E42" s="10"/>
      <c r="F42" s="9" t="s">
        <v>1556</v>
      </c>
    </row>
    <row r="43" spans="1:6" s="8" customFormat="1" ht="16.5" thickBot="1">
      <c r="A43" s="9"/>
      <c r="C43" s="7"/>
      <c r="D43" s="21" t="e">
        <f>'Wrexham Maelor '!#REF!</f>
        <v>#REF!</v>
      </c>
      <c r="E43" s="10"/>
      <c r="F43" s="9" t="s">
        <v>1558</v>
      </c>
    </row>
    <row r="44" spans="1:6" s="8" customFormat="1" ht="16.5" thickBot="1">
      <c r="A44" s="9"/>
      <c r="C44" s="7"/>
      <c r="D44" s="24" t="e">
        <f>SUM(D42:D43)</f>
        <v>#REF!</v>
      </c>
      <c r="E44" s="10"/>
      <c r="F44" s="9"/>
    </row>
    <row r="45" spans="1:6" s="8" customFormat="1" ht="15.75">
      <c r="A45" s="7"/>
      <c r="C45" s="7"/>
      <c r="D45" s="22"/>
      <c r="E45" s="7"/>
      <c r="F45" s="7"/>
    </row>
    <row r="46" spans="1:6" s="8" customFormat="1" ht="15.75">
      <c r="A46" s="9" t="s">
        <v>1513</v>
      </c>
      <c r="C46" s="7"/>
      <c r="D46" s="21" t="e">
        <f>'Colwyn and Conwy '!#REF!</f>
        <v>#REF!</v>
      </c>
      <c r="E46" s="10"/>
      <c r="F46" s="9" t="s">
        <v>1559</v>
      </c>
    </row>
    <row r="47" spans="1:6" s="8" customFormat="1" ht="16.5" thickBot="1">
      <c r="A47" s="7"/>
      <c r="C47" s="7"/>
      <c r="D47" s="23" t="e">
        <f>#REF!</f>
        <v>#REF!</v>
      </c>
      <c r="E47" s="11"/>
      <c r="F47" s="9" t="s">
        <v>1556</v>
      </c>
    </row>
    <row r="48" spans="1:6" s="8" customFormat="1" ht="16.5" thickBot="1">
      <c r="A48" s="7"/>
      <c r="C48" s="7"/>
      <c r="D48" s="23" t="e">
        <f>SUM(D46:D47)</f>
        <v>#REF!</v>
      </c>
      <c r="E48" s="10"/>
      <c r="F48" s="7"/>
    </row>
    <row r="49" spans="1:6" s="8" customFormat="1" ht="15.75">
      <c r="A49" s="7"/>
      <c r="C49" s="7"/>
      <c r="D49" s="22"/>
      <c r="E49" s="7"/>
      <c r="F49" s="7"/>
    </row>
    <row r="50" spans="1:8" s="2" customFormat="1" ht="15.75">
      <c r="A50" s="3" t="s">
        <v>1516</v>
      </c>
      <c r="C50" s="1"/>
      <c r="D50" s="25" t="e">
        <f>'Cynon Valley and Pontypridd '!#REF!</f>
        <v>#REF!</v>
      </c>
      <c r="F50" s="3" t="s">
        <v>593</v>
      </c>
      <c r="H50" s="5"/>
    </row>
    <row r="51" spans="1:8" s="2" customFormat="1" ht="15.75">
      <c r="A51" s="1"/>
      <c r="C51" s="1"/>
      <c r="D51" s="26"/>
      <c r="F51" s="1"/>
      <c r="G51" s="1"/>
      <c r="H51" s="5"/>
    </row>
    <row r="52" spans="1:6" s="8" customFormat="1" ht="15.75">
      <c r="A52" s="9" t="s">
        <v>1518</v>
      </c>
      <c r="C52" s="7"/>
      <c r="D52" s="21" t="e">
        <f>'Flint and Rhuddlan '!#REF!</f>
        <v>#REF!</v>
      </c>
      <c r="E52" s="10"/>
      <c r="F52" s="9" t="s">
        <v>1555</v>
      </c>
    </row>
    <row r="53" spans="1:6" s="8" customFormat="1" ht="15.75">
      <c r="A53" s="7"/>
      <c r="C53" s="7"/>
      <c r="D53" s="22"/>
      <c r="E53" s="7"/>
      <c r="F53" s="7"/>
    </row>
    <row r="54" spans="1:6" s="8" customFormat="1" ht="16.5" thickBot="1">
      <c r="A54" s="31" t="s">
        <v>601</v>
      </c>
      <c r="B54" s="32"/>
      <c r="C54" s="33"/>
      <c r="D54" s="34" t="e">
        <f>#REF!</f>
        <v>#REF!</v>
      </c>
      <c r="E54" s="35"/>
      <c r="F54" s="31" t="s">
        <v>180</v>
      </c>
    </row>
    <row r="55" spans="1:6" s="8" customFormat="1" ht="16.5" thickBot="1">
      <c r="A55" s="3" t="s">
        <v>601</v>
      </c>
      <c r="B55" s="2"/>
      <c r="C55" s="1"/>
      <c r="D55" s="28" t="e">
        <f>SUM(D54:D54)</f>
        <v>#REF!</v>
      </c>
      <c r="E55" s="7"/>
      <c r="F55" s="9"/>
    </row>
    <row r="56" spans="1:6" s="8" customFormat="1" ht="15.75">
      <c r="A56" s="7"/>
      <c r="C56" s="7"/>
      <c r="D56" s="22"/>
      <c r="E56" s="7"/>
      <c r="F56" s="7"/>
    </row>
    <row r="57" spans="1:7" s="2" customFormat="1" ht="15.75">
      <c r="A57" s="3" t="s">
        <v>1519</v>
      </c>
      <c r="C57" s="1"/>
      <c r="D57" s="25" t="e">
        <f>'Swansea East '!#REF!</f>
        <v>#REF!</v>
      </c>
      <c r="E57" s="4"/>
      <c r="F57" s="3" t="s">
        <v>434</v>
      </c>
      <c r="G57" s="5"/>
    </row>
    <row r="58" spans="1:7" s="2" customFormat="1" ht="15.75">
      <c r="A58" s="1"/>
      <c r="C58" s="1"/>
      <c r="D58" s="26"/>
      <c r="E58" s="1"/>
      <c r="F58" s="1"/>
      <c r="G58" s="5"/>
    </row>
    <row r="59" spans="1:6" s="2" customFormat="1" ht="15.75">
      <c r="A59" s="3" t="s">
        <v>1520</v>
      </c>
      <c r="C59" s="1"/>
      <c r="D59" s="25" t="e">
        <f>'Caerphilly '!#REF!</f>
        <v>#REF!</v>
      </c>
      <c r="E59" s="4"/>
      <c r="F59" s="3" t="s">
        <v>55</v>
      </c>
    </row>
    <row r="60" spans="1:6" s="2" customFormat="1" ht="15.75">
      <c r="A60" s="1"/>
      <c r="C60" s="1"/>
      <c r="D60" s="26"/>
      <c r="E60" s="1"/>
      <c r="F60" s="1"/>
    </row>
    <row r="61" spans="1:7" s="14" customFormat="1" ht="15.75">
      <c r="A61" s="15" t="s">
        <v>1521</v>
      </c>
      <c r="C61" s="12"/>
      <c r="D61" s="18" t="e">
        <f>#REF!</f>
        <v>#REF!</v>
      </c>
      <c r="E61" s="16"/>
      <c r="F61" s="15" t="s">
        <v>1688</v>
      </c>
      <c r="G61" s="13"/>
    </row>
    <row r="62" spans="1:7" s="14" customFormat="1" ht="15.75">
      <c r="A62" s="12"/>
      <c r="C62" s="12"/>
      <c r="D62" s="19"/>
      <c r="E62" s="12"/>
      <c r="F62" s="12"/>
      <c r="G62" s="13"/>
    </row>
    <row r="63" spans="1:8" s="2" customFormat="1" ht="15.75">
      <c r="A63" s="3" t="s">
        <v>289</v>
      </c>
      <c r="C63" s="1"/>
      <c r="D63" s="25" t="e">
        <f>#REF!</f>
        <v>#REF!</v>
      </c>
      <c r="F63" s="3" t="s">
        <v>1484</v>
      </c>
      <c r="H63" s="5"/>
    </row>
    <row r="64" spans="1:8" s="2" customFormat="1" ht="16.5" thickBot="1">
      <c r="A64" s="31" t="s">
        <v>289</v>
      </c>
      <c r="B64" s="32"/>
      <c r="C64" s="33"/>
      <c r="D64" s="25" t="e">
        <f>'Caerphilly '!#REF!</f>
        <v>#REF!</v>
      </c>
      <c r="F64" s="31" t="s">
        <v>55</v>
      </c>
      <c r="H64" s="5"/>
    </row>
    <row r="65" spans="1:8" s="2" customFormat="1" ht="16.5" thickBot="1">
      <c r="A65" s="3" t="s">
        <v>1524</v>
      </c>
      <c r="C65" s="1"/>
      <c r="D65" s="28" t="e">
        <f>SUM(D63:D64)</f>
        <v>#REF!</v>
      </c>
      <c r="F65" s="4"/>
      <c r="G65" s="3"/>
      <c r="H65" s="5"/>
    </row>
    <row r="66" spans="1:8" s="2" customFormat="1" ht="15.75">
      <c r="A66" s="1"/>
      <c r="C66" s="1"/>
      <c r="D66" s="26"/>
      <c r="F66" s="1"/>
      <c r="G66" s="1"/>
      <c r="H66" s="5"/>
    </row>
    <row r="67" spans="1:6" s="2" customFormat="1" ht="15.75">
      <c r="A67" s="3" t="s">
        <v>1526</v>
      </c>
      <c r="C67" s="1"/>
      <c r="D67" s="25" t="e">
        <f>'Monmouthshire '!#REF!</f>
        <v>#REF!</v>
      </c>
      <c r="E67" s="4"/>
      <c r="F67" s="3" t="s">
        <v>56</v>
      </c>
    </row>
    <row r="68" spans="1:6" s="2" customFormat="1" ht="16.5" thickBot="1">
      <c r="A68" s="1"/>
      <c r="C68" s="1"/>
      <c r="D68" s="27" t="e">
        <f>#REF!</f>
        <v>#REF!</v>
      </c>
      <c r="E68" s="6"/>
      <c r="F68" s="3" t="s">
        <v>57</v>
      </c>
    </row>
    <row r="69" spans="1:6" s="2" customFormat="1" ht="16.5" thickBot="1">
      <c r="A69" s="1"/>
      <c r="C69" s="1"/>
      <c r="D69" s="27" t="e">
        <f>SUM(D67:D68)</f>
        <v>#REF!</v>
      </c>
      <c r="E69" s="4"/>
      <c r="F69" s="1"/>
    </row>
    <row r="70" spans="1:6" s="2" customFormat="1" ht="15.75">
      <c r="A70" s="1"/>
      <c r="C70" s="1"/>
      <c r="D70" s="26"/>
      <c r="E70" s="1"/>
      <c r="F70" s="1"/>
    </row>
    <row r="71" spans="1:6" s="2" customFormat="1" ht="15.75">
      <c r="A71" s="3" t="s">
        <v>1528</v>
      </c>
      <c r="C71" s="1"/>
      <c r="D71" s="25" t="e">
        <f>'De Clwyd a Gogledd Sir Faldwyn '!#REF!</f>
        <v>#REF!</v>
      </c>
      <c r="E71" s="4"/>
      <c r="F71" s="3" t="s">
        <v>1557</v>
      </c>
    </row>
    <row r="72" spans="1:6" s="2" customFormat="1" ht="15.75">
      <c r="A72" s="3"/>
      <c r="C72" s="1"/>
      <c r="D72" s="25"/>
      <c r="E72" s="4"/>
      <c r="F72" s="3"/>
    </row>
    <row r="73" spans="1:7" s="2" customFormat="1" ht="15.75">
      <c r="A73" s="3" t="s">
        <v>1530</v>
      </c>
      <c r="C73" s="1"/>
      <c r="D73" s="25" t="e">
        <f>'Neath and Aberavon '!#REF!</f>
        <v>#REF!</v>
      </c>
      <c r="E73" s="4"/>
      <c r="F73" s="3" t="s">
        <v>433</v>
      </c>
      <c r="G73" s="5"/>
    </row>
    <row r="74" spans="1:7" s="2" customFormat="1" ht="15.75">
      <c r="A74" s="3"/>
      <c r="C74" s="1"/>
      <c r="D74" s="30" t="e">
        <f>SUM(D73:D73)</f>
        <v>#REF!</v>
      </c>
      <c r="E74" s="4"/>
      <c r="F74" s="3"/>
      <c r="G74" s="5"/>
    </row>
    <row r="75" spans="1:6" s="2" customFormat="1" ht="15.75">
      <c r="A75" s="1"/>
      <c r="B75" s="1"/>
      <c r="C75" s="1"/>
      <c r="D75" s="26"/>
      <c r="E75" s="1"/>
      <c r="F75" s="1"/>
    </row>
    <row r="76" spans="1:6" s="2" customFormat="1" ht="15.75">
      <c r="A76" s="3" t="s">
        <v>1531</v>
      </c>
      <c r="C76" s="1"/>
      <c r="D76" s="25" t="e">
        <f>'Monmouthshire '!#REF!</f>
        <v>#REF!</v>
      </c>
      <c r="E76" s="4"/>
      <c r="F76" s="3" t="s">
        <v>56</v>
      </c>
    </row>
    <row r="77" spans="1:6" s="2" customFormat="1" ht="16.5" thickBot="1">
      <c r="A77" s="1"/>
      <c r="C77" s="1"/>
      <c r="D77" s="27" t="e">
        <f>#REF!</f>
        <v>#REF!</v>
      </c>
      <c r="E77" s="6"/>
      <c r="F77" s="3" t="s">
        <v>58</v>
      </c>
    </row>
    <row r="78" spans="1:6" s="2" customFormat="1" ht="16.5" thickBot="1">
      <c r="A78" s="1"/>
      <c r="C78" s="1"/>
      <c r="D78" s="27" t="e">
        <f>SUM(D76:D77)</f>
        <v>#REF!</v>
      </c>
      <c r="E78" s="4"/>
      <c r="F78" s="1"/>
    </row>
    <row r="79" spans="1:6" s="2" customFormat="1" ht="15.75">
      <c r="A79" s="1"/>
      <c r="C79" s="1"/>
      <c r="D79" s="26"/>
      <c r="E79" s="1"/>
      <c r="F79" s="1"/>
    </row>
    <row r="80" spans="1:6" s="2" customFormat="1" ht="15.75">
      <c r="A80" s="3" t="s">
        <v>1533</v>
      </c>
      <c r="C80" s="1"/>
      <c r="D80" s="25" t="e">
        <f>#REF!</f>
        <v>#REF!</v>
      </c>
      <c r="E80" s="4"/>
      <c r="F80" s="3" t="s">
        <v>58</v>
      </c>
    </row>
    <row r="81" spans="1:6" s="2" customFormat="1" ht="15.75">
      <c r="A81" s="1"/>
      <c r="C81" s="1"/>
      <c r="D81" s="26"/>
      <c r="E81" s="1"/>
      <c r="F81" s="1"/>
    </row>
    <row r="82" spans="1:8" s="2" customFormat="1" ht="15.75">
      <c r="A82" s="3" t="s">
        <v>1535</v>
      </c>
      <c r="C82" s="1"/>
      <c r="D82" s="25" t="e">
        <f>#REF!</f>
        <v>#REF!</v>
      </c>
      <c r="F82" s="3" t="s">
        <v>250</v>
      </c>
      <c r="H82" s="5"/>
    </row>
    <row r="83" spans="1:8" s="2" customFormat="1" ht="16.5" thickBot="1">
      <c r="A83" s="1"/>
      <c r="C83" s="1"/>
      <c r="D83" s="27" t="e">
        <f>'Cynon Valley and Pontypridd '!#REF!</f>
        <v>#REF!</v>
      </c>
      <c r="F83" s="3" t="s">
        <v>593</v>
      </c>
      <c r="H83" s="5"/>
    </row>
    <row r="84" spans="1:8" s="2" customFormat="1" ht="16.5" thickBot="1">
      <c r="A84" s="1"/>
      <c r="C84" s="1"/>
      <c r="D84" s="27" t="e">
        <f>D82+D83</f>
        <v>#REF!</v>
      </c>
      <c r="F84" s="1"/>
      <c r="H84" s="5"/>
    </row>
    <row r="85" spans="1:8" s="2" customFormat="1" ht="15.75">
      <c r="A85" s="1"/>
      <c r="C85" s="1"/>
      <c r="D85" s="26"/>
      <c r="F85" s="1"/>
      <c r="H85" s="5"/>
    </row>
    <row r="86" spans="1:8" s="2" customFormat="1" ht="16.5" thickBot="1">
      <c r="A86" s="1" t="s">
        <v>349</v>
      </c>
      <c r="C86" s="1"/>
      <c r="D86" s="29" t="e">
        <f>'Cynon Valley and Pontypridd '!#REF!</f>
        <v>#REF!</v>
      </c>
      <c r="F86" s="3" t="s">
        <v>593</v>
      </c>
      <c r="H86" s="5"/>
    </row>
    <row r="87" spans="1:8" s="2" customFormat="1" ht="16.5" thickBot="1">
      <c r="A87" s="1" t="s">
        <v>1536</v>
      </c>
      <c r="C87" s="1"/>
      <c r="D87" s="28" t="e">
        <f>SUM(D86:D86)</f>
        <v>#REF!</v>
      </c>
      <c r="F87" s="6"/>
      <c r="G87" s="3"/>
      <c r="H87" s="5"/>
    </row>
    <row r="88" spans="1:8" s="2" customFormat="1" ht="15.75">
      <c r="A88" s="1"/>
      <c r="C88" s="1"/>
      <c r="D88" s="26"/>
      <c r="F88" s="1"/>
      <c r="G88" s="1"/>
      <c r="H88" s="5"/>
    </row>
    <row r="89" spans="1:7" s="14" customFormat="1" ht="15.75">
      <c r="A89" s="15" t="s">
        <v>1539</v>
      </c>
      <c r="C89" s="12"/>
      <c r="D89" s="18">
        <f>'South Pembrokeshire '!D47</f>
        <v>1216</v>
      </c>
      <c r="E89" s="16"/>
      <c r="F89" s="15" t="s">
        <v>1689</v>
      </c>
      <c r="G89" s="13"/>
    </row>
    <row r="90" spans="1:6" s="2" customFormat="1" ht="15.75">
      <c r="A90" s="1"/>
      <c r="B90" s="1"/>
      <c r="C90" s="1"/>
      <c r="D90" s="26"/>
      <c r="E90" s="1"/>
      <c r="F90" s="1"/>
    </row>
    <row r="91" spans="1:8" s="2" customFormat="1" ht="15.75">
      <c r="A91" s="3" t="s">
        <v>1541</v>
      </c>
      <c r="C91" s="1"/>
      <c r="D91" s="25" t="e">
        <f>'Cynon Valley and Pontypridd '!#REF!</f>
        <v>#REF!</v>
      </c>
      <c r="F91" s="3" t="s">
        <v>593</v>
      </c>
      <c r="H91" s="5"/>
    </row>
    <row r="92" spans="1:8" s="2" customFormat="1" ht="15.75">
      <c r="A92" s="1"/>
      <c r="B92" s="1"/>
      <c r="C92" s="1"/>
      <c r="D92" s="26"/>
      <c r="F92" s="1"/>
      <c r="G92" s="1"/>
      <c r="H92" s="5"/>
    </row>
    <row r="93" spans="1:7" s="2" customFormat="1" ht="15.75">
      <c r="A93" s="3" t="s">
        <v>1543</v>
      </c>
      <c r="C93" s="1"/>
      <c r="D93" s="25" t="e">
        <f>'Swansea East '!#REF!</f>
        <v>#REF!</v>
      </c>
      <c r="E93" s="4"/>
      <c r="F93" s="3" t="s">
        <v>434</v>
      </c>
      <c r="G93" s="5"/>
    </row>
    <row r="94" spans="1:7" s="2" customFormat="1" ht="15.75">
      <c r="A94" s="1"/>
      <c r="C94" s="1"/>
      <c r="D94" s="26"/>
      <c r="E94" s="1"/>
      <c r="F94" s="1"/>
      <c r="G94" s="5"/>
    </row>
    <row r="95" spans="1:7" s="2" customFormat="1" ht="15.75">
      <c r="A95" s="3" t="s">
        <v>1545</v>
      </c>
      <c r="C95" s="1"/>
      <c r="D95" s="25" t="e">
        <f>'Swansea East '!#REF!</f>
        <v>#REF!</v>
      </c>
      <c r="E95" s="4"/>
      <c r="F95" s="3" t="s">
        <v>434</v>
      </c>
      <c r="G95" s="5"/>
    </row>
    <row r="97" spans="1:6" s="2" customFormat="1" ht="15.75">
      <c r="A97" s="3" t="s">
        <v>1547</v>
      </c>
      <c r="C97" s="1"/>
      <c r="D97" s="25" t="e">
        <f>#REF!</f>
        <v>#REF!</v>
      </c>
      <c r="E97" s="4"/>
      <c r="F97" s="3" t="s">
        <v>57</v>
      </c>
    </row>
    <row r="98" spans="1:6" s="2" customFormat="1" ht="15.75">
      <c r="A98" s="1"/>
      <c r="B98" s="1"/>
      <c r="C98" s="1"/>
      <c r="D98" s="26"/>
      <c r="E98" s="1"/>
      <c r="F98" s="1"/>
    </row>
    <row r="99" spans="1:6" s="8" customFormat="1" ht="15.75">
      <c r="A99" s="9" t="s">
        <v>1548</v>
      </c>
      <c r="C99" s="7"/>
      <c r="D99" s="21" t="e">
        <f>#REF!</f>
        <v>#REF!</v>
      </c>
      <c r="E99" s="10"/>
      <c r="F99" s="9" t="s">
        <v>1556</v>
      </c>
    </row>
    <row r="100" spans="1:6" s="8" customFormat="1" ht="15.75">
      <c r="A100" s="7"/>
      <c r="C100" s="7"/>
      <c r="D100" s="22"/>
      <c r="E100" s="7"/>
      <c r="F100" s="7"/>
    </row>
    <row r="101" spans="1:6" s="2" customFormat="1" ht="15.75">
      <c r="A101" s="3" t="s">
        <v>1550</v>
      </c>
      <c r="C101" s="1"/>
      <c r="D101" s="25" t="e">
        <f>'Vale of Glamorgan East '!#REF!</f>
        <v>#REF!</v>
      </c>
      <c r="E101" s="4"/>
      <c r="F101" s="3" t="s">
        <v>251</v>
      </c>
    </row>
    <row r="102" spans="1:6" s="2" customFormat="1" ht="15.75">
      <c r="A102" s="1"/>
      <c r="C102" s="1"/>
      <c r="D102" s="26"/>
      <c r="E102" s="1"/>
      <c r="F102" s="1"/>
    </row>
    <row r="103" spans="1:6" s="8" customFormat="1" ht="15.75">
      <c r="A103" s="9" t="s">
        <v>1552</v>
      </c>
      <c r="C103" s="7"/>
      <c r="D103" s="21" t="e">
        <f>'Wrexham Maelor '!#REF!</f>
        <v>#REF!</v>
      </c>
      <c r="E103" s="10"/>
      <c r="F103" s="9" t="s">
        <v>1558</v>
      </c>
    </row>
    <row r="104" spans="1:7" s="14" customFormat="1" ht="15.75">
      <c r="A104" s="12"/>
      <c r="B104" s="12"/>
      <c r="C104" s="12"/>
      <c r="D104" s="19"/>
      <c r="E104" s="12"/>
      <c r="F104" s="12"/>
      <c r="G104" s="13"/>
    </row>
    <row r="105" spans="1:7" s="2" customFormat="1" ht="15.75">
      <c r="A105" s="3" t="s">
        <v>1554</v>
      </c>
      <c r="C105" s="1"/>
      <c r="D105" s="25" t="e">
        <f>#REF!</f>
        <v>#REF!</v>
      </c>
      <c r="E105" s="4"/>
      <c r="F105" s="3" t="s">
        <v>1483</v>
      </c>
      <c r="G105" s="5"/>
    </row>
    <row r="106" spans="1:7" s="2" customFormat="1" ht="15.7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33" sqref="B33:D35"/>
    </sheetView>
  </sheetViews>
  <sheetFormatPr defaultColWidth="8.796875" defaultRowHeight="15"/>
  <cols>
    <col min="1" max="1" width="3.296875" style="40" customWidth="1"/>
    <col min="2" max="2" width="24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129" bestFit="1" customWidth="1"/>
    <col min="7" max="7" width="8.8984375" style="129" customWidth="1"/>
    <col min="8" max="16384" width="8.8984375" style="40" customWidth="1"/>
  </cols>
  <sheetData>
    <row r="1" spans="1:7" s="51" customFormat="1" ht="15.75">
      <c r="A1" s="52" t="s">
        <v>1845</v>
      </c>
      <c r="D1" s="53"/>
      <c r="F1" s="133"/>
      <c r="G1" s="133"/>
    </row>
    <row r="2" spans="2:7" s="51" customFormat="1" ht="15.75">
      <c r="B2" s="51" t="s">
        <v>1753</v>
      </c>
      <c r="C2" s="51" t="s">
        <v>1752</v>
      </c>
      <c r="D2" s="51" t="s">
        <v>1751</v>
      </c>
      <c r="E2" s="54"/>
      <c r="F2" s="383" t="s">
        <v>1883</v>
      </c>
      <c r="G2" s="133"/>
    </row>
    <row r="3" spans="4:7" s="51" customFormat="1" ht="15.75">
      <c r="D3" s="54">
        <v>2016</v>
      </c>
      <c r="E3" s="54"/>
      <c r="F3" s="112"/>
      <c r="G3" s="133"/>
    </row>
    <row r="4" spans="4:6" ht="15.75">
      <c r="D4" s="55">
        <f>SUM(D6:D28)</f>
        <v>77770</v>
      </c>
      <c r="E4" s="50"/>
      <c r="F4" s="133"/>
    </row>
    <row r="5" spans="4:5" s="129" customFormat="1" ht="15.75">
      <c r="D5" s="135"/>
      <c r="E5" s="132"/>
    </row>
    <row r="6" spans="1:6" ht="15.75">
      <c r="A6" s="144">
        <v>1</v>
      </c>
      <c r="B6" s="56" t="s">
        <v>600</v>
      </c>
      <c r="C6" s="56" t="s">
        <v>684</v>
      </c>
      <c r="D6" s="57">
        <v>1760</v>
      </c>
      <c r="E6" s="50"/>
      <c r="F6" s="402" t="s">
        <v>1524</v>
      </c>
    </row>
    <row r="7" spans="1:6" ht="15.75">
      <c r="A7" s="144">
        <v>2</v>
      </c>
      <c r="B7" s="56" t="s">
        <v>284</v>
      </c>
      <c r="C7" s="56" t="s">
        <v>689</v>
      </c>
      <c r="D7" s="57">
        <v>3233</v>
      </c>
      <c r="E7" s="50"/>
      <c r="F7" s="401" t="s">
        <v>1524</v>
      </c>
    </row>
    <row r="8" spans="1:6" ht="15.75">
      <c r="A8" s="144">
        <v>3</v>
      </c>
      <c r="B8" s="56" t="s">
        <v>283</v>
      </c>
      <c r="C8" s="56" t="s">
        <v>687</v>
      </c>
      <c r="D8" s="57">
        <v>3374</v>
      </c>
      <c r="E8" s="50"/>
      <c r="F8" s="400" t="s">
        <v>1498</v>
      </c>
    </row>
    <row r="9" spans="1:6" ht="15.75">
      <c r="A9" s="144">
        <v>4</v>
      </c>
      <c r="B9" s="56" t="s">
        <v>288</v>
      </c>
      <c r="C9" s="56" t="s">
        <v>694</v>
      </c>
      <c r="D9" s="57">
        <v>3935</v>
      </c>
      <c r="E9" s="50"/>
      <c r="F9" s="398" t="s">
        <v>1498</v>
      </c>
    </row>
    <row r="10" spans="1:6" ht="15.75">
      <c r="A10" s="144">
        <v>5</v>
      </c>
      <c r="B10" s="56" t="s">
        <v>1341</v>
      </c>
      <c r="C10" s="56" t="s">
        <v>691</v>
      </c>
      <c r="D10" s="57">
        <v>5400</v>
      </c>
      <c r="E10" s="50"/>
      <c r="F10" s="399" t="s">
        <v>1498</v>
      </c>
    </row>
    <row r="11" spans="1:6" ht="15.75">
      <c r="A11" s="144">
        <v>6</v>
      </c>
      <c r="B11" s="56" t="s">
        <v>275</v>
      </c>
      <c r="C11" s="56" t="s">
        <v>676</v>
      </c>
      <c r="D11" s="57">
        <v>2520</v>
      </c>
      <c r="E11" s="50"/>
      <c r="F11" s="395" t="s">
        <v>1520</v>
      </c>
    </row>
    <row r="12" spans="1:6" ht="15.75">
      <c r="A12" s="144">
        <v>7</v>
      </c>
      <c r="B12" s="56" t="s">
        <v>286</v>
      </c>
      <c r="C12" s="56" t="s">
        <v>690</v>
      </c>
      <c r="D12" s="57">
        <v>1405</v>
      </c>
      <c r="E12" s="50"/>
      <c r="F12" s="396" t="s">
        <v>1524</v>
      </c>
    </row>
    <row r="13" spans="1:6" ht="15.75">
      <c r="A13" s="144">
        <v>8</v>
      </c>
      <c r="B13" s="56" t="s">
        <v>282</v>
      </c>
      <c r="C13" s="56" t="s">
        <v>686</v>
      </c>
      <c r="D13" s="57">
        <v>3031</v>
      </c>
      <c r="E13" s="50"/>
      <c r="F13" s="397" t="s">
        <v>1524</v>
      </c>
    </row>
    <row r="14" spans="1:6" ht="15.75">
      <c r="A14" s="144">
        <v>9</v>
      </c>
      <c r="B14" s="40" t="s">
        <v>1734</v>
      </c>
      <c r="C14" s="40" t="s">
        <v>1856</v>
      </c>
      <c r="D14" s="57">
        <v>3617</v>
      </c>
      <c r="E14" s="50"/>
      <c r="F14" s="403" t="s">
        <v>1498</v>
      </c>
    </row>
    <row r="15" spans="1:6" ht="15.75">
      <c r="A15" s="144">
        <v>10</v>
      </c>
      <c r="B15" s="56" t="s">
        <v>278</v>
      </c>
      <c r="C15" s="56" t="s">
        <v>685</v>
      </c>
      <c r="D15" s="57">
        <v>1481</v>
      </c>
      <c r="E15" s="50"/>
      <c r="F15" s="404" t="s">
        <v>1498</v>
      </c>
    </row>
    <row r="16" spans="1:6" ht="15.75">
      <c r="A16" s="144">
        <v>11</v>
      </c>
      <c r="B16" s="56" t="s">
        <v>277</v>
      </c>
      <c r="C16" s="56" t="s">
        <v>680</v>
      </c>
      <c r="D16" s="57">
        <v>4277</v>
      </c>
      <c r="E16" s="50"/>
      <c r="F16" s="406" t="s">
        <v>1498</v>
      </c>
    </row>
    <row r="17" spans="1:6" ht="15.75">
      <c r="A17" s="144">
        <v>12</v>
      </c>
      <c r="B17" s="48" t="s">
        <v>300</v>
      </c>
      <c r="C17" s="48" t="s">
        <v>889</v>
      </c>
      <c r="D17" s="49">
        <v>2644</v>
      </c>
      <c r="E17" s="50"/>
      <c r="F17" s="386" t="s">
        <v>1524</v>
      </c>
    </row>
    <row r="18" spans="1:6" ht="15.75">
      <c r="A18" s="144">
        <v>13</v>
      </c>
      <c r="B18" s="48" t="s">
        <v>294</v>
      </c>
      <c r="C18" s="48" t="s">
        <v>883</v>
      </c>
      <c r="D18" s="49">
        <v>2663</v>
      </c>
      <c r="E18" s="50"/>
      <c r="F18" s="385" t="s">
        <v>1524</v>
      </c>
    </row>
    <row r="19" spans="1:6" ht="15.75">
      <c r="A19" s="144">
        <v>14</v>
      </c>
      <c r="B19" s="147" t="s">
        <v>290</v>
      </c>
      <c r="C19" s="147" t="s">
        <v>879</v>
      </c>
      <c r="D19" s="131">
        <v>2649</v>
      </c>
      <c r="E19" s="50"/>
      <c r="F19" s="384" t="s">
        <v>1524</v>
      </c>
    </row>
    <row r="20" spans="1:6" ht="15.75">
      <c r="A20" s="144">
        <v>15</v>
      </c>
      <c r="B20" s="147" t="s">
        <v>291</v>
      </c>
      <c r="C20" s="147" t="s">
        <v>880</v>
      </c>
      <c r="D20" s="131">
        <v>4961</v>
      </c>
      <c r="E20" s="50"/>
      <c r="F20" s="387" t="s">
        <v>1524</v>
      </c>
    </row>
    <row r="21" spans="1:6" ht="15.75">
      <c r="A21" s="144">
        <v>16</v>
      </c>
      <c r="B21" s="48" t="s">
        <v>297</v>
      </c>
      <c r="C21" s="48" t="s">
        <v>886</v>
      </c>
      <c r="D21" s="49">
        <v>3855</v>
      </c>
      <c r="E21" s="50"/>
      <c r="F21" s="388" t="s">
        <v>1524</v>
      </c>
    </row>
    <row r="22" spans="1:6" s="174" customFormat="1" ht="15.75">
      <c r="A22" s="144">
        <v>17</v>
      </c>
      <c r="B22" s="48" t="s">
        <v>298</v>
      </c>
      <c r="C22" s="48" t="s">
        <v>887</v>
      </c>
      <c r="D22" s="49">
        <v>5580</v>
      </c>
      <c r="E22" s="132"/>
      <c r="F22" s="389" t="s">
        <v>1524</v>
      </c>
    </row>
    <row r="23" spans="1:6" s="174" customFormat="1" ht="15.75">
      <c r="A23" s="144">
        <v>18</v>
      </c>
      <c r="B23" s="147" t="s">
        <v>292</v>
      </c>
      <c r="C23" s="147" t="s">
        <v>881</v>
      </c>
      <c r="D23" s="131">
        <v>4736</v>
      </c>
      <c r="E23" s="132"/>
      <c r="F23" s="390" t="s">
        <v>1524</v>
      </c>
    </row>
    <row r="24" spans="1:6" s="174" customFormat="1" ht="15.75">
      <c r="A24" s="144">
        <v>19</v>
      </c>
      <c r="B24" s="48" t="s">
        <v>299</v>
      </c>
      <c r="C24" s="48" t="s">
        <v>888</v>
      </c>
      <c r="D24" s="49">
        <v>4831</v>
      </c>
      <c r="E24" s="132"/>
      <c r="F24" s="391" t="s">
        <v>1524</v>
      </c>
    </row>
    <row r="25" spans="1:6" s="174" customFormat="1" ht="15.75">
      <c r="A25" s="144">
        <v>20</v>
      </c>
      <c r="B25" s="48" t="s">
        <v>295</v>
      </c>
      <c r="C25" s="48" t="s">
        <v>884</v>
      </c>
      <c r="D25" s="49">
        <v>3176</v>
      </c>
      <c r="E25" s="132"/>
      <c r="F25" s="392" t="s">
        <v>1524</v>
      </c>
    </row>
    <row r="26" spans="1:6" s="174" customFormat="1" ht="15.75">
      <c r="A26" s="144">
        <v>21</v>
      </c>
      <c r="B26" s="147" t="s">
        <v>293</v>
      </c>
      <c r="C26" s="147" t="s">
        <v>882</v>
      </c>
      <c r="D26" s="131">
        <v>3309</v>
      </c>
      <c r="E26" s="132"/>
      <c r="F26" s="393" t="s">
        <v>1524</v>
      </c>
    </row>
    <row r="27" spans="1:6" s="174" customFormat="1" ht="15.75">
      <c r="A27" s="144">
        <v>22</v>
      </c>
      <c r="B27" s="48" t="s">
        <v>296</v>
      </c>
      <c r="C27" s="48" t="s">
        <v>885</v>
      </c>
      <c r="D27" s="49">
        <v>3678</v>
      </c>
      <c r="E27" s="132"/>
      <c r="F27" s="394" t="s">
        <v>1524</v>
      </c>
    </row>
    <row r="28" spans="1:6" s="174" customFormat="1" ht="15.75">
      <c r="A28" s="144">
        <v>23</v>
      </c>
      <c r="B28" s="56" t="s">
        <v>287</v>
      </c>
      <c r="C28" s="56" t="s">
        <v>692</v>
      </c>
      <c r="D28" s="57">
        <v>1655</v>
      </c>
      <c r="E28" s="132"/>
      <c r="F28" s="405" t="s">
        <v>1524</v>
      </c>
    </row>
    <row r="29" spans="1:6" s="174" customFormat="1" ht="15.75">
      <c r="A29" s="144"/>
      <c r="B29" s="170"/>
      <c r="C29" s="170"/>
      <c r="D29" s="162"/>
      <c r="E29" s="132"/>
      <c r="F29" s="170"/>
    </row>
    <row r="31" spans="2:4" s="120" customFormat="1" ht="15.75">
      <c r="B31" s="148" t="s">
        <v>1886</v>
      </c>
      <c r="D31" s="119">
        <f>SUM(D6:D30)</f>
        <v>77770</v>
      </c>
    </row>
    <row r="33" spans="2:4" ht="15.75">
      <c r="B33" s="406" t="s">
        <v>1498</v>
      </c>
      <c r="C33" s="128">
        <f>D8+D9+D10+D14+D15+D16</f>
        <v>22084</v>
      </c>
      <c r="D33" s="493">
        <f>C33/D31</f>
        <v>0.283965539411084</v>
      </c>
    </row>
    <row r="34" spans="2:4" ht="15.75">
      <c r="B34" s="406" t="s">
        <v>1520</v>
      </c>
      <c r="C34" s="128">
        <f>D11</f>
        <v>2520</v>
      </c>
      <c r="D34" s="493">
        <f>C34/D31</f>
        <v>0.032403240324032405</v>
      </c>
    </row>
    <row r="35" spans="2:4" ht="15.75">
      <c r="B35" s="488" t="s">
        <v>1524</v>
      </c>
      <c r="C35" s="128">
        <f>D6+D7+D13+D12+SUM(D17:D28)</f>
        <v>53166</v>
      </c>
      <c r="D35" s="493">
        <f>C35/D31</f>
        <v>0.6836312202648837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B54" sqref="B54:D55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13" style="40" bestFit="1" customWidth="1"/>
    <col min="8" max="16384" width="8.8984375" style="40" customWidth="1"/>
  </cols>
  <sheetData>
    <row r="1" s="51" customFormat="1" ht="15.75">
      <c r="A1" s="52" t="s">
        <v>1837</v>
      </c>
    </row>
    <row r="2" spans="2:6" s="51" customFormat="1" ht="15.75">
      <c r="B2" s="51" t="s">
        <v>1753</v>
      </c>
      <c r="C2" s="51" t="s">
        <v>1752</v>
      </c>
      <c r="D2" s="51" t="s">
        <v>1751</v>
      </c>
      <c r="F2" s="407" t="s">
        <v>1883</v>
      </c>
    </row>
    <row r="3" spans="4:6" s="51" customFormat="1" ht="15.75">
      <c r="D3" s="54">
        <v>2016</v>
      </c>
      <c r="E3" s="54"/>
      <c r="F3" s="112"/>
    </row>
    <row r="4" spans="4:6" ht="15.75">
      <c r="D4" s="49">
        <f>SUM(D6:D49)</f>
        <v>74532</v>
      </c>
      <c r="E4" s="50"/>
      <c r="F4" s="133"/>
    </row>
    <row r="5" spans="4:5" s="129" customFormat="1" ht="15.75">
      <c r="D5" s="131"/>
      <c r="E5" s="132"/>
    </row>
    <row r="6" spans="1:7" ht="15.75">
      <c r="A6" s="144">
        <v>1</v>
      </c>
      <c r="B6" s="48" t="s">
        <v>88</v>
      </c>
      <c r="C6" s="48" t="s">
        <v>1224</v>
      </c>
      <c r="D6" s="49">
        <v>1615</v>
      </c>
      <c r="E6" s="50"/>
      <c r="F6" s="416" t="s">
        <v>1526</v>
      </c>
      <c r="G6" s="48"/>
    </row>
    <row r="7" spans="1:7" ht="15.75">
      <c r="A7" s="144">
        <v>2</v>
      </c>
      <c r="B7" s="48" t="s">
        <v>90</v>
      </c>
      <c r="C7" s="48" t="s">
        <v>1226</v>
      </c>
      <c r="D7" s="49">
        <v>1579</v>
      </c>
      <c r="E7" s="50"/>
      <c r="F7" s="416" t="s">
        <v>1526</v>
      </c>
      <c r="G7" s="48"/>
    </row>
    <row r="8" spans="1:7" ht="15.75">
      <c r="A8" s="144">
        <v>3</v>
      </c>
      <c r="B8" s="48" t="s">
        <v>23</v>
      </c>
      <c r="C8" s="48" t="s">
        <v>1227</v>
      </c>
      <c r="D8" s="49">
        <v>1507</v>
      </c>
      <c r="E8" s="50"/>
      <c r="F8" s="416" t="s">
        <v>1526</v>
      </c>
      <c r="G8" s="48"/>
    </row>
    <row r="9" spans="1:7" ht="15.75">
      <c r="A9" s="144">
        <v>4</v>
      </c>
      <c r="B9" s="48" t="s">
        <v>91</v>
      </c>
      <c r="C9" s="48" t="s">
        <v>1228</v>
      </c>
      <c r="D9" s="49">
        <v>1607</v>
      </c>
      <c r="E9" s="50"/>
      <c r="F9" s="416" t="s">
        <v>1526</v>
      </c>
      <c r="G9" s="48"/>
    </row>
    <row r="10" spans="1:7" ht="15.75">
      <c r="A10" s="144">
        <v>5</v>
      </c>
      <c r="B10" s="48" t="s">
        <v>92</v>
      </c>
      <c r="C10" s="48" t="s">
        <v>1233</v>
      </c>
      <c r="D10" s="49">
        <v>1691</v>
      </c>
      <c r="E10" s="50"/>
      <c r="F10" s="416" t="s">
        <v>1526</v>
      </c>
      <c r="G10" s="48"/>
    </row>
    <row r="11" spans="1:7" ht="15.75">
      <c r="A11" s="144">
        <v>6</v>
      </c>
      <c r="B11" s="48" t="s">
        <v>1761</v>
      </c>
      <c r="C11" s="48" t="s">
        <v>1234</v>
      </c>
      <c r="D11" s="49">
        <v>1174</v>
      </c>
      <c r="E11" s="50"/>
      <c r="F11" s="416" t="s">
        <v>1526</v>
      </c>
      <c r="G11" s="48"/>
    </row>
    <row r="12" spans="1:7" ht="15.75">
      <c r="A12" s="144">
        <v>7</v>
      </c>
      <c r="B12" s="48" t="s">
        <v>1760</v>
      </c>
      <c r="C12" s="48" t="s">
        <v>1236</v>
      </c>
      <c r="D12" s="49">
        <v>1793</v>
      </c>
      <c r="E12" s="50"/>
      <c r="F12" s="416" t="s">
        <v>1526</v>
      </c>
      <c r="G12" s="48"/>
    </row>
    <row r="13" spans="1:7" ht="15.75">
      <c r="A13" s="144">
        <v>8</v>
      </c>
      <c r="B13" s="48" t="s">
        <v>1759</v>
      </c>
      <c r="C13" s="48" t="s">
        <v>1237</v>
      </c>
      <c r="D13" s="49">
        <v>2423</v>
      </c>
      <c r="E13" s="50"/>
      <c r="F13" s="416" t="s">
        <v>1526</v>
      </c>
      <c r="G13" s="48"/>
    </row>
    <row r="14" spans="1:7" ht="15.75">
      <c r="A14" s="144">
        <v>9</v>
      </c>
      <c r="B14" s="48" t="s">
        <v>94</v>
      </c>
      <c r="C14" s="48" t="s">
        <v>1238</v>
      </c>
      <c r="D14" s="49">
        <v>1833</v>
      </c>
      <c r="E14" s="50"/>
      <c r="F14" s="416" t="s">
        <v>1526</v>
      </c>
      <c r="G14" s="48"/>
    </row>
    <row r="15" spans="1:7" ht="15.75">
      <c r="A15" s="144">
        <v>10</v>
      </c>
      <c r="B15" s="48" t="s">
        <v>1758</v>
      </c>
      <c r="C15" s="48" t="s">
        <v>1240</v>
      </c>
      <c r="D15" s="49">
        <v>1285</v>
      </c>
      <c r="E15" s="50"/>
      <c r="F15" s="416" t="s">
        <v>1526</v>
      </c>
      <c r="G15" s="48"/>
    </row>
    <row r="16" spans="1:7" ht="15.75">
      <c r="A16" s="144">
        <v>11</v>
      </c>
      <c r="B16" s="48" t="s">
        <v>95</v>
      </c>
      <c r="C16" s="48" t="s">
        <v>1241</v>
      </c>
      <c r="D16" s="49">
        <v>1540</v>
      </c>
      <c r="E16" s="50"/>
      <c r="F16" s="416" t="s">
        <v>1526</v>
      </c>
      <c r="G16" s="48"/>
    </row>
    <row r="17" spans="1:7" ht="15.75">
      <c r="A17" s="144">
        <v>12</v>
      </c>
      <c r="B17" s="48" t="s">
        <v>96</v>
      </c>
      <c r="C17" s="48" t="s">
        <v>1242</v>
      </c>
      <c r="D17" s="49">
        <v>1475</v>
      </c>
      <c r="E17" s="50"/>
      <c r="F17" s="416" t="s">
        <v>1526</v>
      </c>
      <c r="G17" s="48"/>
    </row>
    <row r="18" spans="1:7" ht="15.75">
      <c r="A18" s="144">
        <v>13</v>
      </c>
      <c r="B18" s="48" t="s">
        <v>97</v>
      </c>
      <c r="C18" s="48" t="s">
        <v>1243</v>
      </c>
      <c r="D18" s="49">
        <v>1014</v>
      </c>
      <c r="E18" s="50"/>
      <c r="F18" s="416" t="s">
        <v>1526</v>
      </c>
      <c r="G18" s="48"/>
    </row>
    <row r="19" spans="1:7" ht="15.75">
      <c r="A19" s="144">
        <v>14</v>
      </c>
      <c r="B19" s="48" t="s">
        <v>98</v>
      </c>
      <c r="C19" s="48" t="s">
        <v>1244</v>
      </c>
      <c r="D19" s="49">
        <v>3014</v>
      </c>
      <c r="E19" s="50"/>
      <c r="F19" s="416" t="s">
        <v>1526</v>
      </c>
      <c r="G19" s="48"/>
    </row>
    <row r="20" spans="1:7" ht="15.75">
      <c r="A20" s="144">
        <v>15</v>
      </c>
      <c r="B20" s="48" t="s">
        <v>99</v>
      </c>
      <c r="C20" s="48" t="s">
        <v>1245</v>
      </c>
      <c r="D20" s="49">
        <v>1616</v>
      </c>
      <c r="E20" s="50"/>
      <c r="F20" s="416" t="s">
        <v>1526</v>
      </c>
      <c r="G20" s="48"/>
    </row>
    <row r="21" spans="1:7" ht="15.75">
      <c r="A21" s="144">
        <v>16</v>
      </c>
      <c r="B21" s="48" t="s">
        <v>100</v>
      </c>
      <c r="C21" s="48" t="s">
        <v>1246</v>
      </c>
      <c r="D21" s="49">
        <v>1439</v>
      </c>
      <c r="E21" s="50"/>
      <c r="F21" s="416" t="s">
        <v>1526</v>
      </c>
      <c r="G21" s="48"/>
    </row>
    <row r="22" spans="1:7" ht="15.75">
      <c r="A22" s="144">
        <v>17</v>
      </c>
      <c r="B22" s="48" t="s">
        <v>101</v>
      </c>
      <c r="C22" s="48" t="s">
        <v>1247</v>
      </c>
      <c r="D22" s="49">
        <v>1717</v>
      </c>
      <c r="E22" s="50"/>
      <c r="F22" s="416" t="s">
        <v>1526</v>
      </c>
      <c r="G22" s="48"/>
    </row>
    <row r="23" spans="1:7" ht="15.75">
      <c r="A23" s="144">
        <v>18</v>
      </c>
      <c r="B23" s="48" t="s">
        <v>415</v>
      </c>
      <c r="C23" s="48" t="s">
        <v>1248</v>
      </c>
      <c r="D23" s="49">
        <v>1422</v>
      </c>
      <c r="E23" s="50"/>
      <c r="F23" s="416" t="s">
        <v>1526</v>
      </c>
      <c r="G23" s="48"/>
    </row>
    <row r="24" spans="1:7" ht="15.75">
      <c r="A24" s="144">
        <v>19</v>
      </c>
      <c r="B24" s="48" t="s">
        <v>102</v>
      </c>
      <c r="C24" s="48" t="s">
        <v>1249</v>
      </c>
      <c r="D24" s="49">
        <v>1073</v>
      </c>
      <c r="E24" s="50"/>
      <c r="F24" s="416" t="s">
        <v>1526</v>
      </c>
      <c r="G24" s="48"/>
    </row>
    <row r="25" spans="1:7" ht="15.75">
      <c r="A25" s="144">
        <v>20</v>
      </c>
      <c r="B25" s="48" t="s">
        <v>103</v>
      </c>
      <c r="C25" s="48" t="s">
        <v>1250</v>
      </c>
      <c r="D25" s="49">
        <v>1331</v>
      </c>
      <c r="E25" s="50"/>
      <c r="F25" s="416" t="s">
        <v>1526</v>
      </c>
      <c r="G25" s="48"/>
    </row>
    <row r="26" spans="1:7" ht="15.75">
      <c r="A26" s="144">
        <v>21</v>
      </c>
      <c r="B26" s="48" t="s">
        <v>104</v>
      </c>
      <c r="C26" s="48" t="s">
        <v>1252</v>
      </c>
      <c r="D26" s="49">
        <v>953</v>
      </c>
      <c r="E26" s="50"/>
      <c r="F26" s="416" t="s">
        <v>1526</v>
      </c>
      <c r="G26" s="48"/>
    </row>
    <row r="27" spans="1:7" ht="15.75">
      <c r="A27" s="144">
        <v>22</v>
      </c>
      <c r="B27" s="48" t="s">
        <v>1757</v>
      </c>
      <c r="C27" s="48" t="s">
        <v>1253</v>
      </c>
      <c r="D27" s="49">
        <v>1509</v>
      </c>
      <c r="E27" s="50"/>
      <c r="F27" s="416" t="s">
        <v>1526</v>
      </c>
      <c r="G27" s="48"/>
    </row>
    <row r="28" spans="1:7" ht="15.75">
      <c r="A28" s="144">
        <v>23</v>
      </c>
      <c r="B28" s="48" t="s">
        <v>105</v>
      </c>
      <c r="C28" s="48" t="s">
        <v>1254</v>
      </c>
      <c r="D28" s="49">
        <v>1684</v>
      </c>
      <c r="E28" s="50"/>
      <c r="F28" s="416" t="s">
        <v>1526</v>
      </c>
      <c r="G28" s="48"/>
    </row>
    <row r="29" spans="1:7" ht="15.75">
      <c r="A29" s="144">
        <v>24</v>
      </c>
      <c r="B29" s="48" t="s">
        <v>46</v>
      </c>
      <c r="C29" s="48" t="s">
        <v>1255</v>
      </c>
      <c r="D29" s="49">
        <v>1437</v>
      </c>
      <c r="E29" s="50"/>
      <c r="F29" s="416" t="s">
        <v>1526</v>
      </c>
      <c r="G29" s="48"/>
    </row>
    <row r="30" spans="1:7" ht="15.75">
      <c r="A30" s="144">
        <v>25</v>
      </c>
      <c r="B30" s="48" t="s">
        <v>106</v>
      </c>
      <c r="C30" s="48" t="s">
        <v>1256</v>
      </c>
      <c r="D30" s="49">
        <v>1510</v>
      </c>
      <c r="E30" s="50"/>
      <c r="F30" s="416" t="s">
        <v>1526</v>
      </c>
      <c r="G30" s="48"/>
    </row>
    <row r="31" spans="1:7" ht="15.75">
      <c r="A31" s="144">
        <v>26</v>
      </c>
      <c r="B31" s="48" t="s">
        <v>1756</v>
      </c>
      <c r="C31" s="48" t="s">
        <v>1263</v>
      </c>
      <c r="D31" s="49">
        <v>1754</v>
      </c>
      <c r="E31" s="50"/>
      <c r="F31" s="416" t="s">
        <v>1526</v>
      </c>
      <c r="G31" s="48"/>
    </row>
    <row r="32" spans="1:7" ht="15.75">
      <c r="A32" s="144">
        <v>27</v>
      </c>
      <c r="B32" s="48" t="s">
        <v>108</v>
      </c>
      <c r="C32" s="48" t="s">
        <v>1258</v>
      </c>
      <c r="D32" s="49">
        <v>1253</v>
      </c>
      <c r="E32" s="50"/>
      <c r="F32" s="416" t="s">
        <v>1526</v>
      </c>
      <c r="G32" s="48"/>
    </row>
    <row r="33" spans="1:7" ht="15.75">
      <c r="A33" s="144">
        <v>28</v>
      </c>
      <c r="B33" s="48" t="s">
        <v>109</v>
      </c>
      <c r="C33" s="48" t="s">
        <v>1259</v>
      </c>
      <c r="D33" s="49">
        <v>1762</v>
      </c>
      <c r="E33" s="50"/>
      <c r="F33" s="416" t="s">
        <v>1526</v>
      </c>
      <c r="G33" s="48"/>
    </row>
    <row r="34" spans="1:7" ht="15.75">
      <c r="A34" s="144">
        <v>29</v>
      </c>
      <c r="B34" s="48" t="s">
        <v>110</v>
      </c>
      <c r="C34" s="48" t="s">
        <v>1260</v>
      </c>
      <c r="D34" s="49">
        <v>2226</v>
      </c>
      <c r="E34" s="50"/>
      <c r="F34" s="416" t="s">
        <v>1526</v>
      </c>
      <c r="G34" s="48"/>
    </row>
    <row r="35" spans="1:7" ht="15.75">
      <c r="A35" s="144">
        <v>30</v>
      </c>
      <c r="B35" s="48" t="s">
        <v>111</v>
      </c>
      <c r="C35" s="48" t="s">
        <v>1261</v>
      </c>
      <c r="D35" s="49">
        <v>1414</v>
      </c>
      <c r="E35" s="50"/>
      <c r="F35" s="416" t="s">
        <v>1526</v>
      </c>
      <c r="G35" s="48"/>
    </row>
    <row r="36" spans="1:7" ht="15.75">
      <c r="A36" s="144">
        <v>31</v>
      </c>
      <c r="B36" s="48" t="s">
        <v>112</v>
      </c>
      <c r="C36" s="48" t="s">
        <v>1265</v>
      </c>
      <c r="D36" s="49">
        <v>1860</v>
      </c>
      <c r="E36" s="50"/>
      <c r="F36" s="416" t="s">
        <v>1526</v>
      </c>
      <c r="G36" s="48"/>
    </row>
    <row r="37" spans="1:7" ht="15.75">
      <c r="A37" s="144">
        <v>32</v>
      </c>
      <c r="B37" s="48" t="s">
        <v>113</v>
      </c>
      <c r="C37" s="48" t="s">
        <v>1266</v>
      </c>
      <c r="D37" s="49">
        <v>2122</v>
      </c>
      <c r="E37" s="50"/>
      <c r="F37" s="416" t="s">
        <v>1526</v>
      </c>
      <c r="G37" s="48"/>
    </row>
    <row r="38" spans="1:7" ht="15.75">
      <c r="A38" s="144">
        <v>33</v>
      </c>
      <c r="B38" s="48" t="s">
        <v>114</v>
      </c>
      <c r="C38" s="48" t="s">
        <v>1267</v>
      </c>
      <c r="D38" s="49">
        <v>1862</v>
      </c>
      <c r="E38" s="50"/>
      <c r="F38" s="416" t="s">
        <v>1526</v>
      </c>
      <c r="G38" s="48"/>
    </row>
    <row r="39" spans="1:7" ht="15.75">
      <c r="A39" s="144">
        <v>34</v>
      </c>
      <c r="B39" s="48" t="s">
        <v>1755</v>
      </c>
      <c r="C39" s="48" t="s">
        <v>1269</v>
      </c>
      <c r="D39" s="49">
        <v>1644</v>
      </c>
      <c r="E39" s="50"/>
      <c r="F39" s="416" t="s">
        <v>1526</v>
      </c>
      <c r="G39" s="48"/>
    </row>
    <row r="40" spans="1:7" s="174" customFormat="1" ht="15.75">
      <c r="A40" s="144">
        <v>35</v>
      </c>
      <c r="B40" s="48" t="s">
        <v>89</v>
      </c>
      <c r="C40" s="48" t="s">
        <v>1225</v>
      </c>
      <c r="D40" s="49">
        <v>1736</v>
      </c>
      <c r="E40" s="132"/>
      <c r="F40" s="408" t="s">
        <v>1531</v>
      </c>
      <c r="G40" s="170"/>
    </row>
    <row r="41" spans="1:7" s="174" customFormat="1" ht="15.75">
      <c r="A41" s="144">
        <v>36</v>
      </c>
      <c r="B41" s="48" t="s">
        <v>93</v>
      </c>
      <c r="C41" s="48" t="s">
        <v>1235</v>
      </c>
      <c r="D41" s="49">
        <v>1370</v>
      </c>
      <c r="E41" s="132"/>
      <c r="F41" s="409" t="s">
        <v>1531</v>
      </c>
      <c r="G41" s="170"/>
    </row>
    <row r="42" spans="1:7" s="174" customFormat="1" ht="15.75">
      <c r="A42" s="144">
        <v>37</v>
      </c>
      <c r="B42" s="48" t="s">
        <v>1440</v>
      </c>
      <c r="C42" s="48" t="s">
        <v>1239</v>
      </c>
      <c r="D42" s="49">
        <v>1363</v>
      </c>
      <c r="E42" s="132"/>
      <c r="F42" s="410" t="s">
        <v>1531</v>
      </c>
      <c r="G42" s="170"/>
    </row>
    <row r="43" spans="1:7" s="174" customFormat="1" ht="15.75">
      <c r="A43" s="144">
        <v>38</v>
      </c>
      <c r="B43" s="48" t="s">
        <v>123</v>
      </c>
      <c r="C43" s="48" t="s">
        <v>715</v>
      </c>
      <c r="D43" s="49">
        <v>3620</v>
      </c>
      <c r="E43" s="132"/>
      <c r="F43" s="415" t="s">
        <v>1531</v>
      </c>
      <c r="G43" s="170"/>
    </row>
    <row r="44" spans="1:7" s="174" customFormat="1" ht="15.75">
      <c r="A44" s="144">
        <v>39</v>
      </c>
      <c r="B44" s="48" t="s">
        <v>1418</v>
      </c>
      <c r="C44" s="48" t="s">
        <v>717</v>
      </c>
      <c r="D44" s="49">
        <v>2645</v>
      </c>
      <c r="E44" s="132"/>
      <c r="F44" s="415" t="s">
        <v>1531</v>
      </c>
      <c r="G44" s="170"/>
    </row>
    <row r="45" spans="1:7" s="174" customFormat="1" ht="15.75">
      <c r="A45" s="144">
        <v>40</v>
      </c>
      <c r="B45" s="48" t="s">
        <v>1442</v>
      </c>
      <c r="C45" s="48" t="s">
        <v>1251</v>
      </c>
      <c r="D45" s="49">
        <v>2242</v>
      </c>
      <c r="E45" s="132"/>
      <c r="F45" s="411" t="s">
        <v>1531</v>
      </c>
      <c r="G45" s="170"/>
    </row>
    <row r="46" spans="1:7" s="174" customFormat="1" ht="15.75">
      <c r="A46" s="144">
        <v>41</v>
      </c>
      <c r="B46" s="48" t="s">
        <v>107</v>
      </c>
      <c r="C46" s="48" t="s">
        <v>1257</v>
      </c>
      <c r="D46" s="49">
        <v>1303</v>
      </c>
      <c r="E46" s="132"/>
      <c r="F46" s="412" t="s">
        <v>1531</v>
      </c>
      <c r="G46" s="170"/>
    </row>
    <row r="47" spans="1:7" ht="15.75">
      <c r="A47" s="144">
        <v>42</v>
      </c>
      <c r="B47" s="48" t="s">
        <v>1443</v>
      </c>
      <c r="C47" s="48" t="s">
        <v>1262</v>
      </c>
      <c r="D47" s="49">
        <v>1269</v>
      </c>
      <c r="E47" s="50"/>
      <c r="F47" s="413" t="s">
        <v>1531</v>
      </c>
      <c r="G47" s="48"/>
    </row>
    <row r="48" spans="1:7" ht="15.75">
      <c r="A48" s="144">
        <v>43</v>
      </c>
      <c r="B48" s="48" t="s">
        <v>1441</v>
      </c>
      <c r="C48" s="48" t="s">
        <v>1264</v>
      </c>
      <c r="D48" s="49">
        <v>2408</v>
      </c>
      <c r="E48" s="50"/>
      <c r="F48" s="414" t="s">
        <v>1531</v>
      </c>
      <c r="G48" s="48"/>
    </row>
    <row r="49" spans="1:7" ht="15.75">
      <c r="A49" s="144">
        <v>44</v>
      </c>
      <c r="B49" s="48" t="s">
        <v>115</v>
      </c>
      <c r="C49" s="48" t="s">
        <v>1268</v>
      </c>
      <c r="D49" s="49">
        <v>1438</v>
      </c>
      <c r="E49" s="50"/>
      <c r="F49" s="415" t="s">
        <v>1531</v>
      </c>
      <c r="G49" s="48"/>
    </row>
    <row r="50" spans="5:7" ht="15.75">
      <c r="E50" s="50"/>
      <c r="F50" s="147"/>
      <c r="G50" s="48"/>
    </row>
    <row r="52" spans="2:4" ht="15.75">
      <c r="B52" s="40" t="s">
        <v>1866</v>
      </c>
      <c r="D52" s="162">
        <f>SUM(D6:D51)</f>
        <v>74532</v>
      </c>
    </row>
    <row r="54" spans="2:4" ht="15.75">
      <c r="B54" s="488" t="s">
        <v>1526</v>
      </c>
      <c r="C54" s="128">
        <f>SUM(D6:D39)</f>
        <v>55138</v>
      </c>
      <c r="D54" s="493">
        <f>C54/D52</f>
        <v>0.7397896205656631</v>
      </c>
    </row>
    <row r="55" spans="2:4" ht="15.75">
      <c r="B55" s="488" t="s">
        <v>1531</v>
      </c>
      <c r="C55" s="128">
        <f>SUM(D40:D49)</f>
        <v>19394</v>
      </c>
      <c r="D55" s="493">
        <f>C55/D52</f>
        <v>0.26021037943433695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0" sqref="B40:D41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296875" style="40" customWidth="1"/>
    <col min="7" max="7" width="10" style="40" bestFit="1" customWidth="1"/>
    <col min="8" max="16384" width="8.8984375" style="40" customWidth="1"/>
  </cols>
  <sheetData>
    <row r="1" s="51" customFormat="1" ht="15.75">
      <c r="A1" s="52" t="s">
        <v>1887</v>
      </c>
    </row>
    <row r="2" spans="2:6" s="51" customFormat="1" ht="15.75">
      <c r="B2" s="51" t="s">
        <v>1753</v>
      </c>
      <c r="C2" s="51" t="s">
        <v>1752</v>
      </c>
      <c r="D2" s="51" t="s">
        <v>1751</v>
      </c>
      <c r="F2" s="417" t="s">
        <v>1883</v>
      </c>
    </row>
    <row r="3" spans="4:6" s="51" customFormat="1" ht="15.75">
      <c r="D3" s="54">
        <v>2016</v>
      </c>
      <c r="E3" s="54"/>
      <c r="F3" s="112"/>
    </row>
    <row r="4" spans="4:6" ht="15.75">
      <c r="D4" s="49">
        <f>SUM(D6:D37)</f>
        <v>77397</v>
      </c>
      <c r="E4" s="50"/>
      <c r="F4" s="133"/>
    </row>
    <row r="5" spans="4:5" s="129" customFormat="1" ht="15.75">
      <c r="D5" s="131"/>
      <c r="E5" s="132"/>
    </row>
    <row r="6" spans="1:7" ht="15.75">
      <c r="A6" s="144">
        <v>1</v>
      </c>
      <c r="B6" s="48" t="s">
        <v>436</v>
      </c>
      <c r="C6" s="48" t="s">
        <v>729</v>
      </c>
      <c r="D6" s="49">
        <v>1662</v>
      </c>
      <c r="E6" s="50"/>
      <c r="F6" s="419" t="s">
        <v>1530</v>
      </c>
      <c r="G6" s="48"/>
    </row>
    <row r="7" spans="1:7" ht="15.75">
      <c r="A7" s="144">
        <v>2</v>
      </c>
      <c r="B7" s="48" t="s">
        <v>437</v>
      </c>
      <c r="C7" s="48" t="s">
        <v>730</v>
      </c>
      <c r="D7" s="49">
        <v>1903</v>
      </c>
      <c r="E7" s="50"/>
      <c r="F7" s="419" t="s">
        <v>1530</v>
      </c>
      <c r="G7" s="48"/>
    </row>
    <row r="8" spans="1:7" ht="15.75">
      <c r="A8" s="144">
        <v>3</v>
      </c>
      <c r="B8" s="48" t="s">
        <v>439</v>
      </c>
      <c r="C8" s="48" t="s">
        <v>732</v>
      </c>
      <c r="D8" s="49">
        <v>1458</v>
      </c>
      <c r="E8" s="50"/>
      <c r="F8" s="419" t="s">
        <v>1530</v>
      </c>
      <c r="G8" s="48"/>
    </row>
    <row r="9" spans="1:7" ht="15.75">
      <c r="A9" s="144">
        <v>4</v>
      </c>
      <c r="B9" s="48" t="s">
        <v>443</v>
      </c>
      <c r="C9" s="48" t="s">
        <v>736</v>
      </c>
      <c r="D9" s="49">
        <v>1762</v>
      </c>
      <c r="E9" s="50"/>
      <c r="F9" s="419" t="s">
        <v>1530</v>
      </c>
      <c r="G9" s="48"/>
    </row>
    <row r="10" spans="1:7" ht="15.75">
      <c r="A10" s="144">
        <v>5</v>
      </c>
      <c r="B10" s="48" t="s">
        <v>444</v>
      </c>
      <c r="C10" s="48" t="s">
        <v>737</v>
      </c>
      <c r="D10" s="49">
        <v>4409</v>
      </c>
      <c r="E10" s="50"/>
      <c r="F10" s="419" t="s">
        <v>1530</v>
      </c>
      <c r="G10" s="48"/>
    </row>
    <row r="11" spans="1:7" ht="15.75">
      <c r="A11" s="144">
        <v>6</v>
      </c>
      <c r="B11" s="48" t="s">
        <v>445</v>
      </c>
      <c r="C11" s="48" t="s">
        <v>738</v>
      </c>
      <c r="D11" s="49">
        <v>1353</v>
      </c>
      <c r="E11" s="50"/>
      <c r="F11" s="419" t="s">
        <v>1530</v>
      </c>
      <c r="G11" s="48"/>
    </row>
    <row r="12" spans="1:7" ht="15.75">
      <c r="A12" s="144">
        <v>7</v>
      </c>
      <c r="B12" s="48" t="s">
        <v>446</v>
      </c>
      <c r="C12" s="48" t="s">
        <v>739</v>
      </c>
      <c r="D12" s="49">
        <v>3043</v>
      </c>
      <c r="E12" s="50"/>
      <c r="F12" s="419" t="s">
        <v>1530</v>
      </c>
      <c r="G12" s="48"/>
    </row>
    <row r="13" spans="1:7" ht="15.75">
      <c r="A13" s="144">
        <v>8</v>
      </c>
      <c r="B13" s="48" t="s">
        <v>450</v>
      </c>
      <c r="C13" s="48" t="s">
        <v>743</v>
      </c>
      <c r="D13" s="49">
        <v>1500</v>
      </c>
      <c r="E13" s="50"/>
      <c r="F13" s="419" t="s">
        <v>1530</v>
      </c>
      <c r="G13" s="48"/>
    </row>
    <row r="14" spans="1:7" ht="15.75">
      <c r="A14" s="144">
        <v>9</v>
      </c>
      <c r="B14" s="48" t="s">
        <v>451</v>
      </c>
      <c r="C14" s="48" t="s">
        <v>744</v>
      </c>
      <c r="D14" s="49">
        <v>894</v>
      </c>
      <c r="E14" s="50"/>
      <c r="F14" s="419" t="s">
        <v>1530</v>
      </c>
      <c r="G14" s="48"/>
    </row>
    <row r="15" spans="1:7" ht="15.75">
      <c r="A15" s="144">
        <v>10</v>
      </c>
      <c r="B15" s="48" t="s">
        <v>452</v>
      </c>
      <c r="C15" s="48" t="s">
        <v>746</v>
      </c>
      <c r="D15" s="49">
        <v>2354</v>
      </c>
      <c r="E15" s="50"/>
      <c r="F15" s="419" t="s">
        <v>1530</v>
      </c>
      <c r="G15" s="48"/>
    </row>
    <row r="16" spans="1:7" ht="15.75">
      <c r="A16" s="144">
        <v>11</v>
      </c>
      <c r="B16" s="48" t="s">
        <v>454</v>
      </c>
      <c r="C16" s="48" t="s">
        <v>748</v>
      </c>
      <c r="D16" s="49">
        <v>2578</v>
      </c>
      <c r="E16" s="50"/>
      <c r="F16" s="419" t="s">
        <v>1530</v>
      </c>
      <c r="G16" s="48"/>
    </row>
    <row r="17" spans="1:7" ht="15.75">
      <c r="A17" s="144">
        <v>12</v>
      </c>
      <c r="B17" s="48" t="s">
        <v>455</v>
      </c>
      <c r="C17" s="48" t="s">
        <v>749</v>
      </c>
      <c r="D17" s="49">
        <v>1452</v>
      </c>
      <c r="E17" s="50"/>
      <c r="F17" s="419" t="s">
        <v>1530</v>
      </c>
      <c r="G17" s="48"/>
    </row>
    <row r="18" spans="1:7" ht="15.75">
      <c r="A18" s="144">
        <v>13</v>
      </c>
      <c r="B18" s="48" t="s">
        <v>457</v>
      </c>
      <c r="C18" s="48" t="s">
        <v>750</v>
      </c>
      <c r="D18" s="49">
        <v>2171</v>
      </c>
      <c r="E18" s="50"/>
      <c r="F18" s="419" t="s">
        <v>1530</v>
      </c>
      <c r="G18" s="48"/>
    </row>
    <row r="19" spans="1:7" ht="15.75">
      <c r="A19" s="144">
        <v>14</v>
      </c>
      <c r="B19" s="48" t="s">
        <v>459</v>
      </c>
      <c r="C19" s="48" t="s">
        <v>752</v>
      </c>
      <c r="D19" s="49">
        <v>1014</v>
      </c>
      <c r="E19" s="50"/>
      <c r="F19" s="419" t="s">
        <v>1530</v>
      </c>
      <c r="G19" s="48"/>
    </row>
    <row r="20" spans="1:7" ht="15.75">
      <c r="A20" s="144">
        <v>15</v>
      </c>
      <c r="B20" s="48" t="s">
        <v>461</v>
      </c>
      <c r="C20" s="48" t="s">
        <v>754</v>
      </c>
      <c r="D20" s="49">
        <v>4298</v>
      </c>
      <c r="E20" s="50"/>
      <c r="F20" s="419" t="s">
        <v>1530</v>
      </c>
      <c r="G20" s="48"/>
    </row>
    <row r="21" spans="1:7" ht="15.75">
      <c r="A21" s="144">
        <v>16</v>
      </c>
      <c r="B21" s="48" t="s">
        <v>462</v>
      </c>
      <c r="C21" s="48" t="s">
        <v>755</v>
      </c>
      <c r="D21" s="49">
        <v>2872</v>
      </c>
      <c r="E21" s="50"/>
      <c r="F21" s="419" t="s">
        <v>1530</v>
      </c>
      <c r="G21" s="48"/>
    </row>
    <row r="22" spans="1:7" ht="15.75">
      <c r="A22" s="144">
        <v>17</v>
      </c>
      <c r="B22" s="48" t="s">
        <v>463</v>
      </c>
      <c r="C22" s="48" t="s">
        <v>756</v>
      </c>
      <c r="D22" s="49">
        <v>3513</v>
      </c>
      <c r="E22" s="50"/>
      <c r="F22" s="419" t="s">
        <v>1530</v>
      </c>
      <c r="G22" s="48"/>
    </row>
    <row r="23" spans="1:7" ht="15.75">
      <c r="A23" s="144">
        <v>18</v>
      </c>
      <c r="B23" s="48" t="s">
        <v>464</v>
      </c>
      <c r="C23" s="48" t="s">
        <v>757</v>
      </c>
      <c r="D23" s="49">
        <v>900</v>
      </c>
      <c r="E23" s="50"/>
      <c r="F23" s="419" t="s">
        <v>1530</v>
      </c>
      <c r="G23" s="48"/>
    </row>
    <row r="24" spans="1:7" ht="15.75">
      <c r="A24" s="144">
        <v>19</v>
      </c>
      <c r="B24" s="48" t="s">
        <v>465</v>
      </c>
      <c r="C24" s="48" t="s">
        <v>758</v>
      </c>
      <c r="D24" s="49">
        <v>863</v>
      </c>
      <c r="E24" s="50"/>
      <c r="F24" s="419" t="s">
        <v>1530</v>
      </c>
      <c r="G24" s="48"/>
    </row>
    <row r="25" spans="1:7" ht="15.75">
      <c r="A25" s="144">
        <v>20</v>
      </c>
      <c r="B25" s="48" t="s">
        <v>466</v>
      </c>
      <c r="C25" s="48" t="s">
        <v>759</v>
      </c>
      <c r="D25" s="49">
        <v>3936</v>
      </c>
      <c r="E25" s="50"/>
      <c r="F25" s="419" t="s">
        <v>1530</v>
      </c>
      <c r="G25" s="48"/>
    </row>
    <row r="26" spans="1:7" ht="15.75">
      <c r="A26" s="144">
        <v>21</v>
      </c>
      <c r="B26" s="48" t="s">
        <v>468</v>
      </c>
      <c r="C26" s="48" t="s">
        <v>761</v>
      </c>
      <c r="D26" s="49">
        <v>2323</v>
      </c>
      <c r="E26" s="50"/>
      <c r="F26" s="419" t="s">
        <v>1530</v>
      </c>
      <c r="G26" s="48"/>
    </row>
    <row r="27" spans="1:7" ht="15.75">
      <c r="A27" s="144">
        <v>22</v>
      </c>
      <c r="B27" s="48" t="s">
        <v>1574</v>
      </c>
      <c r="C27" s="48" t="s">
        <v>762</v>
      </c>
      <c r="D27" s="49">
        <v>1940</v>
      </c>
      <c r="E27" s="50"/>
      <c r="F27" s="419" t="s">
        <v>1530</v>
      </c>
      <c r="G27" s="48"/>
    </row>
    <row r="28" spans="1:7" ht="15.75">
      <c r="A28" s="144">
        <v>23</v>
      </c>
      <c r="B28" s="48" t="s">
        <v>471</v>
      </c>
      <c r="C28" s="48" t="s">
        <v>765</v>
      </c>
      <c r="D28" s="49">
        <v>1527</v>
      </c>
      <c r="E28" s="50"/>
      <c r="F28" s="419" t="s">
        <v>1530</v>
      </c>
      <c r="G28" s="48"/>
    </row>
    <row r="29" spans="1:7" ht="15.75">
      <c r="A29" s="144">
        <v>24</v>
      </c>
      <c r="B29" s="48" t="s">
        <v>472</v>
      </c>
      <c r="C29" s="48" t="s">
        <v>767</v>
      </c>
      <c r="D29" s="49">
        <v>1885</v>
      </c>
      <c r="E29" s="50"/>
      <c r="F29" s="419" t="s">
        <v>1530</v>
      </c>
      <c r="G29" s="48"/>
    </row>
    <row r="30" spans="1:7" ht="15.75">
      <c r="A30" s="144">
        <v>25</v>
      </c>
      <c r="B30" s="48" t="s">
        <v>1426</v>
      </c>
      <c r="C30" s="48" t="s">
        <v>768</v>
      </c>
      <c r="D30" s="49">
        <v>1016</v>
      </c>
      <c r="E30" s="50"/>
      <c r="F30" s="419" t="s">
        <v>1530</v>
      </c>
      <c r="G30" s="48"/>
    </row>
    <row r="31" spans="1:7" ht="15.75">
      <c r="A31" s="144">
        <v>26</v>
      </c>
      <c r="B31" s="48" t="s">
        <v>473</v>
      </c>
      <c r="C31" s="48" t="s">
        <v>769</v>
      </c>
      <c r="D31" s="49">
        <v>2065</v>
      </c>
      <c r="E31" s="50"/>
      <c r="F31" s="419" t="s">
        <v>1530</v>
      </c>
      <c r="G31" s="48"/>
    </row>
    <row r="32" spans="1:7" s="174" customFormat="1" ht="15.75">
      <c r="A32" s="144">
        <v>27</v>
      </c>
      <c r="B32" s="98" t="s">
        <v>435</v>
      </c>
      <c r="C32" s="98" t="s">
        <v>728</v>
      </c>
      <c r="D32" s="99">
        <v>3887</v>
      </c>
      <c r="E32" s="132"/>
      <c r="F32" s="418" t="s">
        <v>1488</v>
      </c>
      <c r="G32" s="170"/>
    </row>
    <row r="33" spans="1:7" s="174" customFormat="1" ht="15.75">
      <c r="A33" s="144">
        <v>28</v>
      </c>
      <c r="B33" s="98" t="s">
        <v>441</v>
      </c>
      <c r="C33" s="98" t="s">
        <v>734</v>
      </c>
      <c r="D33" s="99">
        <v>1977</v>
      </c>
      <c r="E33" s="132"/>
      <c r="F33" s="418" t="s">
        <v>1488</v>
      </c>
      <c r="G33" s="170"/>
    </row>
    <row r="34" spans="1:7" s="174" customFormat="1" ht="15.75">
      <c r="A34" s="144">
        <v>29</v>
      </c>
      <c r="B34" s="98" t="s">
        <v>440</v>
      </c>
      <c r="C34" s="98" t="s">
        <v>733</v>
      </c>
      <c r="D34" s="99">
        <v>2119</v>
      </c>
      <c r="E34" s="132"/>
      <c r="F34" s="418" t="s">
        <v>1488</v>
      </c>
      <c r="G34" s="170"/>
    </row>
    <row r="35" spans="1:7" s="174" customFormat="1" ht="15.75">
      <c r="A35" s="144">
        <v>30</v>
      </c>
      <c r="B35" s="98" t="s">
        <v>469</v>
      </c>
      <c r="C35" s="98" t="s">
        <v>763</v>
      </c>
      <c r="D35" s="99">
        <v>4850</v>
      </c>
      <c r="E35" s="132"/>
      <c r="F35" s="418" t="s">
        <v>1488</v>
      </c>
      <c r="G35" s="170"/>
    </row>
    <row r="36" spans="1:7" s="174" customFormat="1" ht="15.75">
      <c r="A36" s="144">
        <v>31</v>
      </c>
      <c r="B36" s="98" t="s">
        <v>470</v>
      </c>
      <c r="C36" s="98" t="s">
        <v>764</v>
      </c>
      <c r="D36" s="99">
        <v>4745</v>
      </c>
      <c r="E36" s="132"/>
      <c r="F36" s="418" t="s">
        <v>1488</v>
      </c>
      <c r="G36" s="170"/>
    </row>
    <row r="37" spans="1:7" s="174" customFormat="1" ht="15.75">
      <c r="A37" s="144">
        <v>32</v>
      </c>
      <c r="B37" s="98" t="s">
        <v>438</v>
      </c>
      <c r="C37" s="98" t="s">
        <v>731</v>
      </c>
      <c r="D37" s="99">
        <v>5128</v>
      </c>
      <c r="E37" s="132"/>
      <c r="F37" s="418" t="s">
        <v>1488</v>
      </c>
      <c r="G37" s="170"/>
    </row>
    <row r="38" spans="2:4" ht="15.75">
      <c r="B38" s="145" t="s">
        <v>1868</v>
      </c>
      <c r="D38" s="49">
        <f>SUM(D6:D37)</f>
        <v>77397</v>
      </c>
    </row>
    <row r="40" spans="2:4" ht="15.75">
      <c r="B40" s="488" t="s">
        <v>1488</v>
      </c>
      <c r="C40" s="128">
        <f>SUM(D32:D37)</f>
        <v>22706</v>
      </c>
      <c r="D40" s="493">
        <f>C40/D38</f>
        <v>0.29337054407793584</v>
      </c>
    </row>
    <row r="41" spans="2:4" ht="15.75">
      <c r="B41" s="488" t="s">
        <v>1530</v>
      </c>
      <c r="C41" s="128">
        <f>SUM(D6:D31)</f>
        <v>54691</v>
      </c>
      <c r="D41" s="493">
        <f>C41/D38</f>
        <v>0.7066294559220642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4" sqref="B24:D25"/>
    </sheetView>
  </sheetViews>
  <sheetFormatPr defaultColWidth="8.796875" defaultRowHeight="15"/>
  <cols>
    <col min="1" max="1" width="2.296875" style="110" customWidth="1"/>
    <col min="2" max="2" width="17.19921875" style="110" bestFit="1" customWidth="1"/>
    <col min="3" max="3" width="9.3984375" style="110" bestFit="1" customWidth="1"/>
    <col min="4" max="4" width="20.59765625" style="110" bestFit="1" customWidth="1"/>
    <col min="5" max="5" width="8.8984375" style="110" customWidth="1"/>
    <col min="6" max="6" width="18.19921875" style="110" bestFit="1" customWidth="1"/>
    <col min="7" max="7" width="13.69921875" style="110" bestFit="1" customWidth="1"/>
    <col min="8" max="16384" width="8.8984375" style="110" customWidth="1"/>
  </cols>
  <sheetData>
    <row r="1" s="111" customFormat="1" ht="15.75">
      <c r="A1" s="112" t="s">
        <v>1836</v>
      </c>
    </row>
    <row r="2" spans="2:6" s="111" customFormat="1" ht="15.75">
      <c r="B2" s="111" t="s">
        <v>1753</v>
      </c>
      <c r="C2" s="111" t="s">
        <v>1752</v>
      </c>
      <c r="D2" s="111" t="s">
        <v>1751</v>
      </c>
      <c r="F2" s="422" t="s">
        <v>1883</v>
      </c>
    </row>
    <row r="3" spans="4:5" s="111" customFormat="1" ht="15.75">
      <c r="D3" s="114">
        <v>2016</v>
      </c>
      <c r="E3" s="114"/>
    </row>
    <row r="4" spans="4:6" ht="15.75">
      <c r="D4" s="99">
        <f>SUM(D6:D20)</f>
        <v>75986</v>
      </c>
      <c r="E4" s="80"/>
      <c r="F4" s="98"/>
    </row>
    <row r="5" spans="4:6" s="129" customFormat="1" ht="15.75">
      <c r="D5" s="131"/>
      <c r="E5" s="132"/>
      <c r="F5" s="130"/>
    </row>
    <row r="6" spans="1:7" ht="15.75">
      <c r="A6" s="144">
        <v>1</v>
      </c>
      <c r="B6" s="98" t="s">
        <v>116</v>
      </c>
      <c r="C6" s="98" t="s">
        <v>708</v>
      </c>
      <c r="D6" s="99">
        <v>6368</v>
      </c>
      <c r="E6" s="80"/>
      <c r="F6" s="420" t="s">
        <v>1533</v>
      </c>
      <c r="G6" s="98"/>
    </row>
    <row r="7" spans="1:7" ht="15.75">
      <c r="A7" s="144">
        <v>2</v>
      </c>
      <c r="B7" s="98" t="s">
        <v>119</v>
      </c>
      <c r="C7" s="98" t="s">
        <v>711</v>
      </c>
      <c r="D7" s="99">
        <v>5275</v>
      </c>
      <c r="E7" s="80"/>
      <c r="F7" s="420" t="s">
        <v>1533</v>
      </c>
      <c r="G7" s="98"/>
    </row>
    <row r="8" spans="1:7" ht="15.75">
      <c r="A8" s="144">
        <v>3</v>
      </c>
      <c r="B8" s="98" t="s">
        <v>121</v>
      </c>
      <c r="C8" s="98" t="s">
        <v>713</v>
      </c>
      <c r="D8" s="99">
        <v>6084</v>
      </c>
      <c r="E8" s="80"/>
      <c r="F8" s="420" t="s">
        <v>1533</v>
      </c>
      <c r="G8" s="98"/>
    </row>
    <row r="9" spans="1:7" ht="15.75">
      <c r="A9" s="144">
        <v>4</v>
      </c>
      <c r="B9" s="98" t="s">
        <v>124</v>
      </c>
      <c r="C9" s="98" t="s">
        <v>718</v>
      </c>
      <c r="D9" s="99">
        <v>5939</v>
      </c>
      <c r="E9" s="80"/>
      <c r="F9" s="420" t="s">
        <v>1533</v>
      </c>
      <c r="G9" s="98"/>
    </row>
    <row r="10" spans="1:7" ht="15.75">
      <c r="A10" s="144">
        <v>5</v>
      </c>
      <c r="B10" s="98" t="s">
        <v>125</v>
      </c>
      <c r="C10" s="98" t="s">
        <v>719</v>
      </c>
      <c r="D10" s="99">
        <v>4554</v>
      </c>
      <c r="E10" s="80"/>
      <c r="F10" s="420" t="s">
        <v>1533</v>
      </c>
      <c r="G10" s="98"/>
    </row>
    <row r="11" spans="1:7" ht="15.75">
      <c r="A11" s="144">
        <v>6</v>
      </c>
      <c r="B11" s="98" t="s">
        <v>126</v>
      </c>
      <c r="C11" s="98" t="s">
        <v>720</v>
      </c>
      <c r="D11" s="99">
        <v>4067</v>
      </c>
      <c r="E11" s="80"/>
      <c r="F11" s="420" t="s">
        <v>1533</v>
      </c>
      <c r="G11" s="98"/>
    </row>
    <row r="12" spans="1:7" ht="15.75">
      <c r="A12" s="144">
        <v>7</v>
      </c>
      <c r="B12" s="98" t="s">
        <v>130</v>
      </c>
      <c r="C12" s="98" t="s">
        <v>724</v>
      </c>
      <c r="D12" s="99">
        <v>3548</v>
      </c>
      <c r="E12" s="80"/>
      <c r="F12" s="420" t="s">
        <v>1533</v>
      </c>
      <c r="G12" s="98"/>
    </row>
    <row r="13" spans="1:7" ht="15.75">
      <c r="A13" s="144">
        <v>8</v>
      </c>
      <c r="B13" s="98" t="s">
        <v>131</v>
      </c>
      <c r="C13" s="98" t="s">
        <v>725</v>
      </c>
      <c r="D13" s="99">
        <v>2794</v>
      </c>
      <c r="E13" s="80"/>
      <c r="F13" s="420" t="s">
        <v>1533</v>
      </c>
      <c r="G13" s="98"/>
    </row>
    <row r="14" spans="1:7" ht="15.75">
      <c r="A14" s="144">
        <v>9</v>
      </c>
      <c r="B14" s="98" t="s">
        <v>132</v>
      </c>
      <c r="C14" s="98" t="s">
        <v>726</v>
      </c>
      <c r="D14" s="99">
        <v>2792</v>
      </c>
      <c r="E14" s="80"/>
      <c r="F14" s="420" t="s">
        <v>1533</v>
      </c>
      <c r="G14" s="98"/>
    </row>
    <row r="15" spans="1:6" ht="15.75">
      <c r="A15" s="144">
        <v>10</v>
      </c>
      <c r="B15" s="48" t="s">
        <v>1417</v>
      </c>
      <c r="C15" s="48" t="s">
        <v>716</v>
      </c>
      <c r="D15" s="49">
        <v>7897</v>
      </c>
      <c r="F15" s="420" t="s">
        <v>1533</v>
      </c>
    </row>
    <row r="16" spans="1:6" ht="15.75">
      <c r="A16" s="144">
        <v>11</v>
      </c>
      <c r="B16" s="48" t="s">
        <v>129</v>
      </c>
      <c r="C16" s="48" t="s">
        <v>723</v>
      </c>
      <c r="D16" s="49">
        <v>5876</v>
      </c>
      <c r="E16" s="80"/>
      <c r="F16" s="420" t="s">
        <v>1533</v>
      </c>
    </row>
    <row r="17" spans="1:6" ht="15.75">
      <c r="A17" s="144">
        <v>12</v>
      </c>
      <c r="B17" s="48" t="s">
        <v>117</v>
      </c>
      <c r="C17" s="48" t="s">
        <v>709</v>
      </c>
      <c r="D17" s="49">
        <v>5427</v>
      </c>
      <c r="E17" s="80"/>
      <c r="F17" s="421" t="s">
        <v>1531</v>
      </c>
    </row>
    <row r="18" spans="1:6" ht="15.75">
      <c r="A18" s="144">
        <v>13</v>
      </c>
      <c r="B18" s="48" t="s">
        <v>127</v>
      </c>
      <c r="C18" s="48" t="s">
        <v>721</v>
      </c>
      <c r="D18" s="49">
        <v>5732</v>
      </c>
      <c r="F18" s="421" t="s">
        <v>1531</v>
      </c>
    </row>
    <row r="19" spans="1:6" ht="15.75">
      <c r="A19" s="144">
        <v>14</v>
      </c>
      <c r="B19" s="48" t="s">
        <v>133</v>
      </c>
      <c r="C19" s="48" t="s">
        <v>727</v>
      </c>
      <c r="D19" s="49">
        <v>4280</v>
      </c>
      <c r="F19" s="421" t="s">
        <v>1531</v>
      </c>
    </row>
    <row r="20" spans="1:6" ht="15.75">
      <c r="A20" s="144">
        <v>15</v>
      </c>
      <c r="B20" s="48" t="s">
        <v>118</v>
      </c>
      <c r="C20" s="48" t="s">
        <v>710</v>
      </c>
      <c r="D20" s="49">
        <v>5353</v>
      </c>
      <c r="F20" s="421" t="s">
        <v>1531</v>
      </c>
    </row>
    <row r="21" ht="15.75">
      <c r="A21" s="98"/>
    </row>
    <row r="22" spans="1:4" ht="15.75">
      <c r="A22" s="98"/>
      <c r="B22" s="110" t="s">
        <v>1879</v>
      </c>
      <c r="D22" s="162">
        <f>SUM(D6:D21)</f>
        <v>75986</v>
      </c>
    </row>
    <row r="24" spans="2:4" ht="15.75">
      <c r="B24" s="488" t="s">
        <v>1531</v>
      </c>
      <c r="C24" s="128">
        <f>SUM(D17:D20)</f>
        <v>20792</v>
      </c>
      <c r="D24" s="493">
        <f>C24/D22</f>
        <v>0.27362935277551126</v>
      </c>
    </row>
    <row r="25" spans="2:4" ht="15.75">
      <c r="B25" s="488" t="s">
        <v>1533</v>
      </c>
      <c r="C25" s="128">
        <f>SUM(D6:D16)</f>
        <v>55194</v>
      </c>
      <c r="D25" s="493">
        <f>C25/D22</f>
        <v>0.7263706472244887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8">
      <selection activeCell="B41" sqref="B41:D43"/>
    </sheetView>
  </sheetViews>
  <sheetFormatPr defaultColWidth="8.796875" defaultRowHeight="15"/>
  <cols>
    <col min="1" max="1" width="3.69921875" style="40" customWidth="1"/>
    <col min="2" max="2" width="16.09765625" style="40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0" bestFit="1" customWidth="1"/>
    <col min="7" max="16384" width="8.8984375" style="40" customWidth="1"/>
  </cols>
  <sheetData>
    <row r="1" spans="1:4" s="51" customFormat="1" ht="15.75">
      <c r="A1" s="52" t="s">
        <v>1838</v>
      </c>
      <c r="D1" s="53"/>
    </row>
    <row r="2" spans="2:6" s="51" customFormat="1" ht="15.75">
      <c r="B2" s="51" t="s">
        <v>1753</v>
      </c>
      <c r="C2" s="51" t="s">
        <v>1752</v>
      </c>
      <c r="D2" s="51" t="s">
        <v>1751</v>
      </c>
      <c r="E2" s="54"/>
      <c r="F2" s="423" t="s">
        <v>1883</v>
      </c>
    </row>
    <row r="3" spans="4:6" s="51" customFormat="1" ht="15.75">
      <c r="D3" s="54">
        <v>2016</v>
      </c>
      <c r="F3" s="112"/>
    </row>
    <row r="4" spans="4:6" ht="15.75">
      <c r="D4" s="49">
        <f>SUM(D6:D37)</f>
        <v>72503</v>
      </c>
      <c r="E4" s="125"/>
      <c r="F4" s="133"/>
    </row>
    <row r="5" spans="4:6" s="129" customFormat="1" ht="15.75">
      <c r="D5" s="131"/>
      <c r="E5" s="130"/>
      <c r="F5"/>
    </row>
    <row r="6" spans="1:6" ht="15.75">
      <c r="A6" s="144">
        <v>1</v>
      </c>
      <c r="B6" s="40" t="s">
        <v>500</v>
      </c>
      <c r="C6" s="40" t="s">
        <v>890</v>
      </c>
      <c r="D6" s="49">
        <v>1692</v>
      </c>
      <c r="E6" s="50"/>
      <c r="F6" s="425" t="s">
        <v>1535</v>
      </c>
    </row>
    <row r="7" spans="1:6" ht="15.75">
      <c r="A7" s="144">
        <v>2</v>
      </c>
      <c r="B7" s="48" t="s">
        <v>119</v>
      </c>
      <c r="C7" s="40" t="s">
        <v>891</v>
      </c>
      <c r="D7" s="49">
        <v>1536</v>
      </c>
      <c r="E7" s="50"/>
      <c r="F7" s="426" t="s">
        <v>1535</v>
      </c>
    </row>
    <row r="8" spans="1:6" ht="15.75">
      <c r="A8" s="144">
        <v>3</v>
      </c>
      <c r="B8" s="48" t="s">
        <v>253</v>
      </c>
      <c r="C8" s="40" t="s">
        <v>892</v>
      </c>
      <c r="D8" s="49">
        <v>1870</v>
      </c>
      <c r="E8" s="50"/>
      <c r="F8" s="427" t="s">
        <v>1535</v>
      </c>
    </row>
    <row r="9" spans="1:6" ht="15.75">
      <c r="A9" s="144">
        <v>4</v>
      </c>
      <c r="B9" s="48" t="s">
        <v>254</v>
      </c>
      <c r="C9" s="40" t="s">
        <v>893</v>
      </c>
      <c r="D9" s="49">
        <v>1260</v>
      </c>
      <c r="E9" s="50"/>
      <c r="F9" s="428" t="s">
        <v>1535</v>
      </c>
    </row>
    <row r="10" spans="1:6" ht="15.75">
      <c r="A10" s="144">
        <v>5</v>
      </c>
      <c r="B10" s="40" t="s">
        <v>501</v>
      </c>
      <c r="C10" s="40" t="s">
        <v>894</v>
      </c>
      <c r="D10" s="49">
        <v>995</v>
      </c>
      <c r="E10" s="50"/>
      <c r="F10" s="429" t="s">
        <v>1535</v>
      </c>
    </row>
    <row r="11" spans="1:6" ht="15.75">
      <c r="A11" s="144">
        <v>6</v>
      </c>
      <c r="B11" s="40" t="s">
        <v>502</v>
      </c>
      <c r="C11" s="40" t="s">
        <v>895</v>
      </c>
      <c r="D11" s="49">
        <v>1652</v>
      </c>
      <c r="E11" s="50"/>
      <c r="F11" s="430" t="s">
        <v>1535</v>
      </c>
    </row>
    <row r="12" spans="1:6" ht="15.75">
      <c r="A12" s="144">
        <v>7</v>
      </c>
      <c r="B12" s="48" t="s">
        <v>307</v>
      </c>
      <c r="C12" s="147" t="s">
        <v>1008</v>
      </c>
      <c r="D12" s="49">
        <v>3264</v>
      </c>
      <c r="E12" s="50"/>
      <c r="F12" s="445" t="s">
        <v>1535</v>
      </c>
    </row>
    <row r="13" spans="1:6" ht="15.75">
      <c r="A13" s="144">
        <v>8</v>
      </c>
      <c r="B13" s="48" t="s">
        <v>256</v>
      </c>
      <c r="C13" s="40" t="s">
        <v>896</v>
      </c>
      <c r="D13" s="49">
        <v>4593</v>
      </c>
      <c r="E13" s="50"/>
      <c r="F13" s="431" t="s">
        <v>1535</v>
      </c>
    </row>
    <row r="14" spans="1:6" ht="15.75">
      <c r="A14" s="144">
        <v>9</v>
      </c>
      <c r="B14" s="147" t="s">
        <v>257</v>
      </c>
      <c r="C14" s="40" t="s">
        <v>897</v>
      </c>
      <c r="D14" s="49">
        <v>1088</v>
      </c>
      <c r="E14" s="50"/>
      <c r="F14" s="432" t="s">
        <v>1535</v>
      </c>
    </row>
    <row r="15" spans="1:6" ht="15.75">
      <c r="A15" s="144">
        <v>10</v>
      </c>
      <c r="B15" s="40" t="s">
        <v>506</v>
      </c>
      <c r="C15" s="40" t="s">
        <v>901</v>
      </c>
      <c r="D15" s="49">
        <v>2046</v>
      </c>
      <c r="E15" s="50"/>
      <c r="F15" s="433" t="s">
        <v>1535</v>
      </c>
    </row>
    <row r="16" spans="1:6" ht="15.75">
      <c r="A16" s="144">
        <v>11</v>
      </c>
      <c r="B16" s="48" t="s">
        <v>314</v>
      </c>
      <c r="C16" s="147" t="s">
        <v>1015</v>
      </c>
      <c r="D16" s="49">
        <v>2411</v>
      </c>
      <c r="E16" s="50"/>
      <c r="F16" s="446" t="s">
        <v>1535</v>
      </c>
    </row>
    <row r="17" spans="1:6" ht="15.75">
      <c r="A17" s="144">
        <v>12</v>
      </c>
      <c r="B17" s="129" t="s">
        <v>223</v>
      </c>
      <c r="C17" s="40" t="s">
        <v>902</v>
      </c>
      <c r="D17" s="49">
        <v>2985</v>
      </c>
      <c r="E17" s="50"/>
      <c r="F17" s="434" t="s">
        <v>1535</v>
      </c>
    </row>
    <row r="18" spans="1:6" ht="15.75">
      <c r="A18" s="144">
        <v>13</v>
      </c>
      <c r="B18" s="48" t="s">
        <v>260</v>
      </c>
      <c r="C18" s="40" t="s">
        <v>904</v>
      </c>
      <c r="D18" s="49">
        <v>846</v>
      </c>
      <c r="E18" s="50"/>
      <c r="F18" s="435" t="s">
        <v>1535</v>
      </c>
    </row>
    <row r="19" spans="1:6" ht="15.75">
      <c r="A19" s="144">
        <v>14</v>
      </c>
      <c r="B19" s="48" t="s">
        <v>261</v>
      </c>
      <c r="C19" s="40" t="s">
        <v>906</v>
      </c>
      <c r="D19" s="49">
        <v>2330</v>
      </c>
      <c r="E19" s="50"/>
      <c r="F19" s="436" t="s">
        <v>1535</v>
      </c>
    </row>
    <row r="20" spans="1:6" ht="15.75">
      <c r="A20" s="144">
        <v>15</v>
      </c>
      <c r="B20" s="48" t="s">
        <v>318</v>
      </c>
      <c r="C20" s="147" t="s">
        <v>1050</v>
      </c>
      <c r="D20" s="49">
        <v>2610</v>
      </c>
      <c r="E20" s="50"/>
      <c r="F20" s="447" t="s">
        <v>1535</v>
      </c>
    </row>
    <row r="21" spans="1:6" ht="15.75">
      <c r="A21" s="144">
        <v>16</v>
      </c>
      <c r="B21" s="48" t="s">
        <v>1230</v>
      </c>
      <c r="C21" s="147" t="s">
        <v>1051</v>
      </c>
      <c r="D21" s="49">
        <v>2853</v>
      </c>
      <c r="E21" s="50"/>
      <c r="F21" s="448" t="s">
        <v>1535</v>
      </c>
    </row>
    <row r="22" spans="1:6" ht="15.75">
      <c r="A22" s="144">
        <v>17</v>
      </c>
      <c r="B22" s="98" t="s">
        <v>1230</v>
      </c>
      <c r="C22" s="98" t="s">
        <v>1051</v>
      </c>
      <c r="D22" s="99">
        <v>87</v>
      </c>
      <c r="E22" s="50"/>
      <c r="F22" s="449" t="s">
        <v>1536</v>
      </c>
    </row>
    <row r="23" spans="1:13" ht="15.75">
      <c r="A23" s="144">
        <v>18</v>
      </c>
      <c r="B23" s="48" t="s">
        <v>262</v>
      </c>
      <c r="C23" s="40" t="s">
        <v>907</v>
      </c>
      <c r="D23" s="49">
        <v>3536</v>
      </c>
      <c r="E23" s="50"/>
      <c r="F23" s="437" t="s">
        <v>1535</v>
      </c>
      <c r="M23" s="178"/>
    </row>
    <row r="24" spans="1:6" ht="15.75">
      <c r="A24" s="144">
        <v>19</v>
      </c>
      <c r="B24" s="147" t="s">
        <v>263</v>
      </c>
      <c r="C24" s="40" t="s">
        <v>908</v>
      </c>
      <c r="D24" s="49">
        <v>4185</v>
      </c>
      <c r="E24" s="50"/>
      <c r="F24" s="438" t="s">
        <v>1535</v>
      </c>
    </row>
    <row r="25" spans="1:6" ht="15.75">
      <c r="A25" s="144">
        <v>20</v>
      </c>
      <c r="B25" s="48" t="s">
        <v>265</v>
      </c>
      <c r="C25" s="40" t="s">
        <v>910</v>
      </c>
      <c r="D25" s="49">
        <v>1657</v>
      </c>
      <c r="E25" s="50"/>
      <c r="F25" s="439" t="s">
        <v>1535</v>
      </c>
    </row>
    <row r="26" spans="1:7" s="123" customFormat="1" ht="15.75">
      <c r="A26" s="144">
        <v>21</v>
      </c>
      <c r="B26" s="48" t="s">
        <v>267</v>
      </c>
      <c r="C26" s="40" t="s">
        <v>914</v>
      </c>
      <c r="D26" s="49">
        <v>2193</v>
      </c>
      <c r="E26" s="127"/>
      <c r="F26" s="440" t="s">
        <v>1535</v>
      </c>
      <c r="G26" s="125"/>
    </row>
    <row r="27" spans="1:7" s="123" customFormat="1" ht="15.75">
      <c r="A27" s="144">
        <v>22</v>
      </c>
      <c r="B27" s="125" t="s">
        <v>511</v>
      </c>
      <c r="C27" s="129" t="s">
        <v>916</v>
      </c>
      <c r="D27" s="126">
        <v>2337</v>
      </c>
      <c r="E27" s="127"/>
      <c r="F27" s="441" t="s">
        <v>1535</v>
      </c>
      <c r="G27" s="125"/>
    </row>
    <row r="28" spans="1:7" s="123" customFormat="1" ht="15.75">
      <c r="A28" s="144">
        <v>23</v>
      </c>
      <c r="B28" s="129" t="s">
        <v>269</v>
      </c>
      <c r="C28" s="129" t="s">
        <v>918</v>
      </c>
      <c r="D28" s="126">
        <v>1648</v>
      </c>
      <c r="E28" s="127"/>
      <c r="F28" s="442" t="s">
        <v>1535</v>
      </c>
      <c r="G28" s="125"/>
    </row>
    <row r="29" spans="1:7" s="123" customFormat="1" ht="15.75">
      <c r="A29" s="144">
        <v>24</v>
      </c>
      <c r="B29" s="125" t="s">
        <v>516</v>
      </c>
      <c r="C29" s="129" t="s">
        <v>923</v>
      </c>
      <c r="D29" s="126">
        <v>1748</v>
      </c>
      <c r="E29" s="127"/>
      <c r="F29" s="443" t="s">
        <v>1535</v>
      </c>
      <c r="G29" s="125"/>
    </row>
    <row r="30" spans="1:7" s="123" customFormat="1" ht="15.75">
      <c r="A30" s="144">
        <v>25</v>
      </c>
      <c r="B30" s="125" t="s">
        <v>271</v>
      </c>
      <c r="C30" s="129" t="s">
        <v>924</v>
      </c>
      <c r="D30" s="126">
        <v>2555</v>
      </c>
      <c r="E30" s="127"/>
      <c r="F30" s="444" t="s">
        <v>1535</v>
      </c>
      <c r="G30" s="125"/>
    </row>
    <row r="31" spans="1:7" s="123" customFormat="1" ht="15.75">
      <c r="A31" s="144">
        <v>26</v>
      </c>
      <c r="B31" s="98" t="s">
        <v>312</v>
      </c>
      <c r="C31" s="98" t="s">
        <v>745</v>
      </c>
      <c r="D31" s="99">
        <v>2015</v>
      </c>
      <c r="E31" s="127"/>
      <c r="F31" s="424" t="s">
        <v>1488</v>
      </c>
      <c r="G31" s="125"/>
    </row>
    <row r="32" spans="1:7" s="174" customFormat="1" ht="15.75">
      <c r="A32" s="144">
        <v>27</v>
      </c>
      <c r="B32" s="98" t="s">
        <v>453</v>
      </c>
      <c r="C32" s="98" t="s">
        <v>747</v>
      </c>
      <c r="D32" s="99">
        <v>792</v>
      </c>
      <c r="E32" s="132"/>
      <c r="F32" s="424" t="s">
        <v>1488</v>
      </c>
      <c r="G32" s="170"/>
    </row>
    <row r="33" spans="1:7" s="174" customFormat="1" ht="15.75">
      <c r="A33" s="144">
        <v>28</v>
      </c>
      <c r="B33" s="98" t="s">
        <v>458</v>
      </c>
      <c r="C33" s="98" t="s">
        <v>751</v>
      </c>
      <c r="D33" s="99">
        <v>895</v>
      </c>
      <c r="E33" s="132"/>
      <c r="F33" s="424" t="s">
        <v>1488</v>
      </c>
      <c r="G33" s="170"/>
    </row>
    <row r="34" spans="1:7" s="174" customFormat="1" ht="15.75">
      <c r="A34" s="144">
        <v>29</v>
      </c>
      <c r="B34" s="98" t="s">
        <v>460</v>
      </c>
      <c r="C34" s="98" t="s">
        <v>753</v>
      </c>
      <c r="D34" s="99">
        <v>2197</v>
      </c>
      <c r="E34" s="132"/>
      <c r="F34" s="424" t="s">
        <v>1488</v>
      </c>
      <c r="G34" s="170"/>
    </row>
    <row r="35" spans="1:7" s="174" customFormat="1" ht="15.75">
      <c r="A35" s="144">
        <v>30</v>
      </c>
      <c r="B35" s="98" t="s">
        <v>467</v>
      </c>
      <c r="C35" s="98" t="s">
        <v>760</v>
      </c>
      <c r="D35" s="99">
        <v>4052</v>
      </c>
      <c r="E35" s="132"/>
      <c r="F35" s="424" t="s">
        <v>1488</v>
      </c>
      <c r="G35" s="170"/>
    </row>
    <row r="36" spans="1:7" s="174" customFormat="1" ht="15.75">
      <c r="A36" s="144">
        <v>31</v>
      </c>
      <c r="B36" s="98" t="s">
        <v>149</v>
      </c>
      <c r="C36" s="98" t="s">
        <v>766</v>
      </c>
      <c r="D36" s="99">
        <v>3557</v>
      </c>
      <c r="E36" s="132"/>
      <c r="F36" s="424" t="s">
        <v>1488</v>
      </c>
      <c r="G36" s="170"/>
    </row>
    <row r="37" spans="1:7" s="174" customFormat="1" ht="15.75">
      <c r="A37" s="144">
        <v>32</v>
      </c>
      <c r="B37" s="98" t="s">
        <v>442</v>
      </c>
      <c r="C37" s="98" t="s">
        <v>735</v>
      </c>
      <c r="D37" s="99">
        <v>5018</v>
      </c>
      <c r="E37" s="132"/>
      <c r="F37" s="424" t="s">
        <v>1488</v>
      </c>
      <c r="G37" s="170"/>
    </row>
    <row r="38" spans="2:6" ht="15.75">
      <c r="B38" s="170"/>
      <c r="C38" s="174"/>
      <c r="D38" s="162"/>
      <c r="F38" s="40"/>
    </row>
    <row r="39" spans="2:6" ht="15.75">
      <c r="B39" s="170" t="s">
        <v>1869</v>
      </c>
      <c r="C39" s="174"/>
      <c r="D39" s="162">
        <f>SUM(D6:D38)</f>
        <v>72503</v>
      </c>
      <c r="F39" s="40"/>
    </row>
    <row r="40" spans="2:6" ht="15.75">
      <c r="B40" s="170"/>
      <c r="C40" s="174"/>
      <c r="D40" s="162"/>
      <c r="F40" s="40"/>
    </row>
    <row r="41" spans="2:5" ht="15.75">
      <c r="B41" s="488" t="s">
        <v>1488</v>
      </c>
      <c r="C41" s="128">
        <f>SUM(D31:D37)</f>
        <v>18526</v>
      </c>
      <c r="D41" s="493">
        <f>C41/D39</f>
        <v>0.25552046122229427</v>
      </c>
      <c r="E41"/>
    </row>
    <row r="42" spans="2:6" ht="15.75">
      <c r="B42" s="488" t="s">
        <v>1535</v>
      </c>
      <c r="C42" s="128">
        <f>SUM(D6:D21)+SUM(D23:D30)</f>
        <v>53890</v>
      </c>
      <c r="D42" s="493">
        <f>C42/D39</f>
        <v>0.7432795884308235</v>
      </c>
      <c r="F42" s="40"/>
    </row>
    <row r="43" spans="2:6" ht="15.75">
      <c r="B43" s="488" t="s">
        <v>1536</v>
      </c>
      <c r="C43" s="128">
        <f>D22</f>
        <v>87</v>
      </c>
      <c r="D43" s="493">
        <f>C43/D39</f>
        <v>0.001199950346882198</v>
      </c>
      <c r="F43" s="40"/>
    </row>
    <row r="44" ht="15.75">
      <c r="F44" s="40"/>
    </row>
    <row r="45" spans="2:6" ht="15.75">
      <c r="B45" s="145"/>
      <c r="D45" s="49"/>
      <c r="F45" s="40"/>
    </row>
    <row r="46" spans="1:6" ht="15.75">
      <c r="A46" s="161" t="s">
        <v>1781</v>
      </c>
      <c r="F46" s="40"/>
    </row>
    <row r="47" spans="2:6" ht="15.75">
      <c r="B47"/>
      <c r="C47"/>
      <c r="D47"/>
      <c r="F47" s="40"/>
    </row>
    <row r="48" ht="15.75">
      <c r="F48" s="40"/>
    </row>
    <row r="49" ht="15.75">
      <c r="F49" s="40"/>
    </row>
    <row r="50" ht="15.75">
      <c r="F50" s="40"/>
    </row>
    <row r="51" ht="15.75">
      <c r="F51" s="40"/>
    </row>
    <row r="52" ht="15.75">
      <c r="F52" s="40"/>
    </row>
    <row r="53" ht="15.75">
      <c r="F53" s="4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38" sqref="D38"/>
    </sheetView>
  </sheetViews>
  <sheetFormatPr defaultColWidth="8.796875" defaultRowHeight="15"/>
  <cols>
    <col min="1" max="1" width="5.796875" style="110" customWidth="1"/>
    <col min="2" max="2" width="17.59765625" style="110" customWidth="1"/>
    <col min="3" max="3" width="9.3984375" style="110" bestFit="1" customWidth="1"/>
    <col min="4" max="4" width="20.59765625" style="110" bestFit="1" customWidth="1"/>
    <col min="5" max="5" width="6.796875" style="110" customWidth="1"/>
    <col min="6" max="6" width="18.19921875" style="110" bestFit="1" customWidth="1"/>
    <col min="7" max="7" width="12.59765625" style="110" bestFit="1" customWidth="1"/>
    <col min="8" max="16384" width="8.8984375" style="110" customWidth="1"/>
  </cols>
  <sheetData>
    <row r="1" s="111" customFormat="1" ht="15.75">
      <c r="A1" s="112" t="s">
        <v>1835</v>
      </c>
    </row>
    <row r="2" spans="2:6" s="111" customFormat="1" ht="15.75">
      <c r="B2" s="111" t="s">
        <v>1753</v>
      </c>
      <c r="C2" s="111" t="s">
        <v>1752</v>
      </c>
      <c r="D2" s="111" t="s">
        <v>1751</v>
      </c>
      <c r="F2" s="450" t="s">
        <v>1883</v>
      </c>
    </row>
    <row r="3" spans="4:6" s="111" customFormat="1" ht="15.75">
      <c r="D3" s="114">
        <v>2016</v>
      </c>
      <c r="E3" s="114"/>
      <c r="F3" s="112"/>
    </row>
    <row r="4" spans="4:6" ht="15.75">
      <c r="D4" s="99">
        <f>SUM(D6:D29)</f>
        <v>74965</v>
      </c>
      <c r="E4" s="80"/>
      <c r="F4" s="133"/>
    </row>
    <row r="5" spans="4:7" s="129" customFormat="1" ht="15.75">
      <c r="D5" s="131"/>
      <c r="E5" s="132"/>
      <c r="G5" s="133"/>
    </row>
    <row r="6" spans="1:7" ht="15.75">
      <c r="A6" s="144">
        <v>1</v>
      </c>
      <c r="B6" s="98" t="s">
        <v>311</v>
      </c>
      <c r="C6" s="98" t="s">
        <v>1011</v>
      </c>
      <c r="D6" s="99">
        <v>1975</v>
      </c>
      <c r="E6" s="80"/>
      <c r="F6" s="464" t="s">
        <v>1541</v>
      </c>
      <c r="G6" s="98"/>
    </row>
    <row r="7" spans="1:7" ht="15.75">
      <c r="A7" s="144">
        <v>2</v>
      </c>
      <c r="B7" s="98" t="s">
        <v>312</v>
      </c>
      <c r="C7" s="98" t="s">
        <v>1013</v>
      </c>
      <c r="D7" s="99">
        <v>3905</v>
      </c>
      <c r="E7" s="80"/>
      <c r="F7" s="464" t="s">
        <v>1541</v>
      </c>
      <c r="G7" s="98"/>
    </row>
    <row r="8" spans="1:7" ht="15.75">
      <c r="A8" s="144">
        <v>3</v>
      </c>
      <c r="B8" s="98" t="s">
        <v>313</v>
      </c>
      <c r="C8" s="98" t="s">
        <v>1014</v>
      </c>
      <c r="D8" s="99">
        <v>3040</v>
      </c>
      <c r="E8" s="80"/>
      <c r="F8" s="464" t="s">
        <v>1541</v>
      </c>
      <c r="G8" s="98"/>
    </row>
    <row r="9" spans="1:7" ht="15.75">
      <c r="A9" s="144">
        <v>4</v>
      </c>
      <c r="B9" s="98" t="s">
        <v>321</v>
      </c>
      <c r="C9" s="98" t="s">
        <v>1022</v>
      </c>
      <c r="D9" s="99">
        <v>1644</v>
      </c>
      <c r="E9" s="80"/>
      <c r="F9" s="463" t="s">
        <v>1541</v>
      </c>
      <c r="G9" s="98"/>
    </row>
    <row r="10" spans="1:7" ht="15.75">
      <c r="A10" s="144">
        <v>5</v>
      </c>
      <c r="B10" s="98" t="s">
        <v>322</v>
      </c>
      <c r="C10" s="98" t="s">
        <v>1023</v>
      </c>
      <c r="D10" s="99">
        <v>2244</v>
      </c>
      <c r="E10" s="80"/>
      <c r="F10" s="463" t="s">
        <v>1541</v>
      </c>
      <c r="G10" s="98"/>
    </row>
    <row r="11" spans="1:7" ht="15.75">
      <c r="A11" s="144">
        <v>6</v>
      </c>
      <c r="B11" s="98" t="s">
        <v>326</v>
      </c>
      <c r="C11" s="98" t="s">
        <v>1027</v>
      </c>
      <c r="D11" s="99">
        <v>3722</v>
      </c>
      <c r="E11" s="80"/>
      <c r="F11" s="463" t="s">
        <v>1541</v>
      </c>
      <c r="G11" s="98"/>
    </row>
    <row r="12" spans="1:7" ht="15.75">
      <c r="A12" s="144">
        <v>7</v>
      </c>
      <c r="B12" s="98" t="s">
        <v>327</v>
      </c>
      <c r="C12" s="98" t="s">
        <v>1028</v>
      </c>
      <c r="D12" s="99">
        <v>3879</v>
      </c>
      <c r="E12" s="80"/>
      <c r="F12" s="463" t="s">
        <v>1541</v>
      </c>
      <c r="G12" s="98"/>
    </row>
    <row r="13" spans="1:7" ht="15.75">
      <c r="A13" s="144">
        <v>8</v>
      </c>
      <c r="B13" s="98" t="s">
        <v>330</v>
      </c>
      <c r="C13" s="98" t="s">
        <v>1031</v>
      </c>
      <c r="D13" s="99">
        <v>4280</v>
      </c>
      <c r="E13" s="80"/>
      <c r="F13" s="462" t="s">
        <v>1541</v>
      </c>
      <c r="G13" s="98"/>
    </row>
    <row r="14" spans="1:7" ht="15.75">
      <c r="A14" s="144">
        <v>9</v>
      </c>
      <c r="B14" s="98" t="s">
        <v>336</v>
      </c>
      <c r="C14" s="98" t="s">
        <v>1037</v>
      </c>
      <c r="D14" s="99">
        <v>2618</v>
      </c>
      <c r="E14" s="80"/>
      <c r="F14" s="461" t="s">
        <v>1541</v>
      </c>
      <c r="G14" s="98"/>
    </row>
    <row r="15" spans="1:7" ht="15.75">
      <c r="A15" s="144">
        <v>10</v>
      </c>
      <c r="B15" s="98" t="s">
        <v>340</v>
      </c>
      <c r="C15" s="98" t="s">
        <v>1041</v>
      </c>
      <c r="D15" s="99">
        <v>2803</v>
      </c>
      <c r="E15" s="80"/>
      <c r="F15" s="460" t="s">
        <v>1541</v>
      </c>
      <c r="G15" s="98"/>
    </row>
    <row r="16" spans="1:7" ht="15.75">
      <c r="A16" s="144">
        <v>11</v>
      </c>
      <c r="B16" s="98" t="s">
        <v>342</v>
      </c>
      <c r="C16" s="98" t="s">
        <v>1043</v>
      </c>
      <c r="D16" s="99">
        <v>4035</v>
      </c>
      <c r="E16" s="80"/>
      <c r="F16" s="460" t="s">
        <v>1541</v>
      </c>
      <c r="G16" s="98"/>
    </row>
    <row r="17" spans="1:7" ht="15.75">
      <c r="A17" s="144">
        <v>12</v>
      </c>
      <c r="B17" s="98" t="s">
        <v>343</v>
      </c>
      <c r="C17" s="98" t="s">
        <v>1044</v>
      </c>
      <c r="D17" s="99">
        <v>5545</v>
      </c>
      <c r="E17" s="80"/>
      <c r="F17" s="460" t="s">
        <v>1541</v>
      </c>
      <c r="G17" s="98"/>
    </row>
    <row r="18" spans="1:7" ht="15.75">
      <c r="A18" s="144">
        <v>13</v>
      </c>
      <c r="B18" s="98" t="s">
        <v>344</v>
      </c>
      <c r="C18" s="98" t="s">
        <v>1045</v>
      </c>
      <c r="D18" s="99">
        <v>2895</v>
      </c>
      <c r="E18" s="80"/>
      <c r="F18" s="460" t="s">
        <v>1541</v>
      </c>
      <c r="G18" s="98"/>
    </row>
    <row r="19" spans="1:7" ht="15.75">
      <c r="A19" s="144">
        <v>14</v>
      </c>
      <c r="B19" s="98" t="s">
        <v>346</v>
      </c>
      <c r="C19" s="98" t="s">
        <v>1047</v>
      </c>
      <c r="D19" s="99">
        <v>2372</v>
      </c>
      <c r="E19" s="80"/>
      <c r="F19" s="459" t="s">
        <v>1541</v>
      </c>
      <c r="G19" s="98"/>
    </row>
    <row r="20" spans="1:7" ht="15.75">
      <c r="A20" s="144">
        <v>15</v>
      </c>
      <c r="B20" s="98" t="s">
        <v>348</v>
      </c>
      <c r="C20" s="98" t="s">
        <v>1049</v>
      </c>
      <c r="D20" s="99">
        <v>4204</v>
      </c>
      <c r="E20" s="80"/>
      <c r="F20" s="459" t="s">
        <v>1541</v>
      </c>
      <c r="G20" s="98"/>
    </row>
    <row r="21" spans="1:7" s="174" customFormat="1" ht="15.75">
      <c r="A21" s="144">
        <v>16</v>
      </c>
      <c r="B21" s="98" t="s">
        <v>306</v>
      </c>
      <c r="C21" s="98" t="s">
        <v>1007</v>
      </c>
      <c r="D21" s="99">
        <v>3090</v>
      </c>
      <c r="E21" s="132"/>
      <c r="F21" s="451" t="s">
        <v>1536</v>
      </c>
      <c r="G21" s="170"/>
    </row>
    <row r="22" spans="1:7" s="174" customFormat="1" ht="15.75">
      <c r="A22" s="144">
        <v>17</v>
      </c>
      <c r="B22" s="98" t="s">
        <v>319</v>
      </c>
      <c r="C22" s="98" t="s">
        <v>1020</v>
      </c>
      <c r="D22" s="99">
        <v>3590</v>
      </c>
      <c r="E22" s="132"/>
      <c r="F22" s="452" t="s">
        <v>1536</v>
      </c>
      <c r="G22" s="170"/>
    </row>
    <row r="23" spans="1:7" s="174" customFormat="1" ht="15.75">
      <c r="A23" s="144">
        <v>18</v>
      </c>
      <c r="B23" s="98" t="s">
        <v>1231</v>
      </c>
      <c r="C23" s="98" t="s">
        <v>1052</v>
      </c>
      <c r="D23" s="99">
        <v>5170</v>
      </c>
      <c r="E23" s="132"/>
      <c r="F23" s="453" t="s">
        <v>1536</v>
      </c>
      <c r="G23" s="170"/>
    </row>
    <row r="24" spans="1:7" s="174" customFormat="1" ht="15.75">
      <c r="A24" s="144">
        <v>19</v>
      </c>
      <c r="B24" s="98" t="s">
        <v>1232</v>
      </c>
      <c r="C24" s="98" t="s">
        <v>1053</v>
      </c>
      <c r="D24" s="99">
        <v>1930</v>
      </c>
      <c r="E24" s="132"/>
      <c r="F24" s="454" t="s">
        <v>1536</v>
      </c>
      <c r="G24" s="170"/>
    </row>
    <row r="25" spans="1:7" s="174" customFormat="1" ht="15.75">
      <c r="A25" s="144">
        <v>20</v>
      </c>
      <c r="B25" s="98" t="s">
        <v>337</v>
      </c>
      <c r="C25" s="98" t="s">
        <v>1038</v>
      </c>
      <c r="D25" s="99">
        <v>4215</v>
      </c>
      <c r="E25" s="132"/>
      <c r="F25" s="455" t="s">
        <v>1536</v>
      </c>
      <c r="G25" s="170"/>
    </row>
    <row r="26" spans="1:7" s="174" customFormat="1" ht="15.75">
      <c r="A26" s="144">
        <v>21</v>
      </c>
      <c r="B26" s="98" t="s">
        <v>338</v>
      </c>
      <c r="C26" s="98" t="s">
        <v>1039</v>
      </c>
      <c r="D26" s="99">
        <v>4620</v>
      </c>
      <c r="E26" s="132"/>
      <c r="F26" s="455" t="s">
        <v>1536</v>
      </c>
      <c r="G26" s="170"/>
    </row>
    <row r="27" spans="1:7" s="174" customFormat="1" ht="15.75">
      <c r="A27" s="144">
        <v>22</v>
      </c>
      <c r="B27" s="98" t="s">
        <v>345</v>
      </c>
      <c r="C27" s="98" t="s">
        <v>1046</v>
      </c>
      <c r="D27" s="99">
        <v>2465</v>
      </c>
      <c r="E27" s="132"/>
      <c r="F27" s="456" t="s">
        <v>1536</v>
      </c>
      <c r="G27" s="170"/>
    </row>
    <row r="28" spans="1:7" s="174" customFormat="1" ht="15.75">
      <c r="A28" s="144">
        <v>23</v>
      </c>
      <c r="B28" s="125" t="s">
        <v>1231</v>
      </c>
      <c r="C28" s="125" t="s">
        <v>1052</v>
      </c>
      <c r="D28" s="126">
        <v>718</v>
      </c>
      <c r="E28" s="132"/>
      <c r="F28" s="457" t="s">
        <v>1535</v>
      </c>
      <c r="G28" s="170"/>
    </row>
    <row r="29" spans="1:7" s="174" customFormat="1" ht="15.75">
      <c r="A29" s="144">
        <v>24</v>
      </c>
      <c r="B29" s="125" t="s">
        <v>1232</v>
      </c>
      <c r="C29" s="125" t="s">
        <v>1053</v>
      </c>
      <c r="D29" s="126">
        <v>6</v>
      </c>
      <c r="E29" s="132"/>
      <c r="F29" s="458" t="s">
        <v>1535</v>
      </c>
      <c r="G29" s="170"/>
    </row>
    <row r="30" spans="1:7" s="174" customFormat="1" ht="15.75">
      <c r="A30" s="144"/>
      <c r="B30" s="170"/>
      <c r="C30" s="170"/>
      <c r="D30" s="162"/>
      <c r="E30" s="132"/>
      <c r="F30" s="170"/>
      <c r="G30" s="170"/>
    </row>
    <row r="31" spans="1:7" s="174" customFormat="1" ht="15.75">
      <c r="A31" s="144"/>
      <c r="B31" s="170"/>
      <c r="C31" s="170"/>
      <c r="D31" s="162"/>
      <c r="E31" s="132"/>
      <c r="F31" s="170"/>
      <c r="G31" s="170"/>
    </row>
    <row r="32" spans="1:7" s="174" customFormat="1" ht="15.75">
      <c r="A32" s="144"/>
      <c r="B32" s="170"/>
      <c r="C32" s="170"/>
      <c r="D32" s="162"/>
      <c r="E32" s="132"/>
      <c r="F32" s="170"/>
      <c r="G32" s="170"/>
    </row>
    <row r="34" spans="2:4" ht="15.75">
      <c r="B34" s="155" t="s">
        <v>1871</v>
      </c>
      <c r="D34" s="99">
        <f>SUM(D6:D29)</f>
        <v>74965</v>
      </c>
    </row>
    <row r="36" spans="2:4" ht="15.75">
      <c r="B36" s="488" t="s">
        <v>1535</v>
      </c>
      <c r="C36" s="128">
        <f>D28+D29</f>
        <v>724</v>
      </c>
      <c r="D36" s="493">
        <f>C36/D34</f>
        <v>0.009657840325485226</v>
      </c>
    </row>
    <row r="37" spans="2:4" ht="15.75">
      <c r="B37" s="488" t="s">
        <v>1536</v>
      </c>
      <c r="C37" s="128">
        <f>SUM(D21:D27)</f>
        <v>25080</v>
      </c>
      <c r="D37" s="493">
        <f>C37/D34</f>
        <v>0.334556126192223</v>
      </c>
    </row>
    <row r="38" spans="2:4" ht="15.75">
      <c r="B38" s="488" t="s">
        <v>1541</v>
      </c>
      <c r="C38" s="128">
        <f>SUM(D6:D20)</f>
        <v>49161</v>
      </c>
      <c r="D38" s="493">
        <f>C38/D34</f>
        <v>0.6557860334822917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9">
      <selection activeCell="C62" sqref="C62"/>
    </sheetView>
  </sheetViews>
  <sheetFormatPr defaultColWidth="8.796875" defaultRowHeight="15"/>
  <cols>
    <col min="1" max="1" width="4.3984375" style="40" customWidth="1"/>
    <col min="2" max="2" width="35.19921875" style="40" bestFit="1" customWidth="1"/>
    <col min="3" max="3" width="9.3984375" style="40" bestFit="1" customWidth="1"/>
    <col min="4" max="4" width="20.59765625" style="40" bestFit="1" customWidth="1"/>
    <col min="5" max="5" width="6.3984375" style="40" customWidth="1"/>
    <col min="6" max="7" width="35.19921875" style="40" bestFit="1" customWidth="1"/>
    <col min="8" max="16384" width="8.8984375" style="40" customWidth="1"/>
  </cols>
  <sheetData>
    <row r="1" s="65" customFormat="1" ht="15.75">
      <c r="A1" s="64" t="s">
        <v>1851</v>
      </c>
    </row>
    <row r="2" spans="2:7" s="65" customFormat="1" ht="15.75">
      <c r="B2" s="51" t="s">
        <v>1753</v>
      </c>
      <c r="C2" s="51" t="s">
        <v>1752</v>
      </c>
      <c r="D2" s="51" t="s">
        <v>1751</v>
      </c>
      <c r="E2" s="51"/>
      <c r="F2" s="465" t="s">
        <v>1883</v>
      </c>
      <c r="G2" s="51"/>
    </row>
    <row r="3" spans="2:7" s="65" customFormat="1" ht="15.75">
      <c r="B3" s="51"/>
      <c r="C3" s="51"/>
      <c r="D3" s="54">
        <v>2016</v>
      </c>
      <c r="E3" s="54"/>
      <c r="F3" s="112"/>
      <c r="G3" s="51"/>
    </row>
    <row r="4" spans="4:6" s="60" customFormat="1" ht="15.75">
      <c r="D4" s="62">
        <f>SUM(D6:D56)</f>
        <v>74070</v>
      </c>
      <c r="E4" s="63"/>
      <c r="F4" s="133"/>
    </row>
    <row r="5" spans="4:6" s="137" customFormat="1" ht="15.75">
      <c r="D5" s="139"/>
      <c r="E5" s="140"/>
      <c r="F5" s="138"/>
    </row>
    <row r="6" spans="1:7" s="60" customFormat="1" ht="15.75">
      <c r="A6" s="144">
        <v>1</v>
      </c>
      <c r="B6" s="61" t="s">
        <v>20</v>
      </c>
      <c r="C6" s="61" t="s">
        <v>1055</v>
      </c>
      <c r="D6" s="62">
        <v>1401</v>
      </c>
      <c r="E6" s="63"/>
      <c r="F6" s="466" t="s">
        <v>1539</v>
      </c>
      <c r="G6" s="61"/>
    </row>
    <row r="7" spans="1:7" s="60" customFormat="1" ht="15.75">
      <c r="A7" s="144">
        <v>2</v>
      </c>
      <c r="B7" s="61" t="s">
        <v>21</v>
      </c>
      <c r="C7" s="61" t="s">
        <v>1056</v>
      </c>
      <c r="D7" s="62">
        <v>1992</v>
      </c>
      <c r="E7" s="63"/>
      <c r="F7" s="466" t="s">
        <v>1539</v>
      </c>
      <c r="G7" s="61"/>
    </row>
    <row r="8" spans="1:7" s="60" customFormat="1" ht="15.75">
      <c r="A8" s="144">
        <v>3</v>
      </c>
      <c r="B8" s="61" t="s">
        <v>566</v>
      </c>
      <c r="C8" s="61" t="s">
        <v>1066</v>
      </c>
      <c r="D8" s="62">
        <v>1466</v>
      </c>
      <c r="E8" s="63"/>
      <c r="F8" s="466" t="s">
        <v>1539</v>
      </c>
      <c r="G8" s="61"/>
    </row>
    <row r="9" spans="1:7" s="60" customFormat="1" ht="15.75">
      <c r="A9" s="144">
        <v>4</v>
      </c>
      <c r="B9" s="61" t="s">
        <v>567</v>
      </c>
      <c r="C9" s="61" t="s">
        <v>1067</v>
      </c>
      <c r="D9" s="62">
        <v>1539</v>
      </c>
      <c r="E9" s="63"/>
      <c r="F9" s="466" t="s">
        <v>1539</v>
      </c>
      <c r="G9" s="61"/>
    </row>
    <row r="10" spans="1:7" s="60" customFormat="1" ht="15.75">
      <c r="A10" s="144">
        <v>5</v>
      </c>
      <c r="B10" s="61" t="s">
        <v>568</v>
      </c>
      <c r="C10" s="61" t="s">
        <v>1068</v>
      </c>
      <c r="D10" s="62">
        <v>1642</v>
      </c>
      <c r="E10" s="63"/>
      <c r="F10" s="466" t="s">
        <v>1539</v>
      </c>
      <c r="G10" s="61"/>
    </row>
    <row r="11" spans="1:7" s="60" customFormat="1" ht="15.75">
      <c r="A11" s="144">
        <v>6</v>
      </c>
      <c r="B11" s="61" t="s">
        <v>569</v>
      </c>
      <c r="C11" s="61" t="s">
        <v>1069</v>
      </c>
      <c r="D11" s="62">
        <v>1467</v>
      </c>
      <c r="E11" s="63"/>
      <c r="F11" s="466" t="s">
        <v>1539</v>
      </c>
      <c r="G11" s="61"/>
    </row>
    <row r="12" spans="1:7" s="60" customFormat="1" ht="15.75">
      <c r="A12" s="144">
        <v>7</v>
      </c>
      <c r="B12" s="61" t="s">
        <v>570</v>
      </c>
      <c r="C12" s="61" t="s">
        <v>1070</v>
      </c>
      <c r="D12" s="62">
        <v>1731</v>
      </c>
      <c r="E12" s="63"/>
      <c r="F12" s="466" t="s">
        <v>1539</v>
      </c>
      <c r="G12" s="61"/>
    </row>
    <row r="13" spans="1:7" s="60" customFormat="1" ht="15.75">
      <c r="A13" s="144">
        <v>8</v>
      </c>
      <c r="B13" s="61" t="s">
        <v>31</v>
      </c>
      <c r="C13" s="61" t="s">
        <v>1072</v>
      </c>
      <c r="D13" s="62">
        <v>1867</v>
      </c>
      <c r="E13" s="63"/>
      <c r="F13" s="466" t="s">
        <v>1539</v>
      </c>
      <c r="G13" s="61"/>
    </row>
    <row r="14" spans="1:7" s="60" customFormat="1" ht="15.75">
      <c r="A14" s="144">
        <v>9</v>
      </c>
      <c r="B14" s="61" t="s">
        <v>34</v>
      </c>
      <c r="C14" s="61" t="s">
        <v>1076</v>
      </c>
      <c r="D14" s="62">
        <v>1706</v>
      </c>
      <c r="E14" s="63"/>
      <c r="F14" s="466" t="s">
        <v>1539</v>
      </c>
      <c r="G14" s="61"/>
    </row>
    <row r="15" spans="1:7" s="60" customFormat="1" ht="15.75">
      <c r="A15" s="144">
        <v>10</v>
      </c>
      <c r="B15" s="61" t="s">
        <v>35</v>
      </c>
      <c r="C15" s="61" t="s">
        <v>1077</v>
      </c>
      <c r="D15" s="62">
        <v>1724</v>
      </c>
      <c r="E15" s="63"/>
      <c r="F15" s="466" t="s">
        <v>1539</v>
      </c>
      <c r="G15" s="61"/>
    </row>
    <row r="16" spans="1:7" s="60" customFormat="1" ht="15.75">
      <c r="A16" s="144">
        <v>11</v>
      </c>
      <c r="B16" s="60" t="s">
        <v>573</v>
      </c>
      <c r="C16" s="61" t="s">
        <v>1078</v>
      </c>
      <c r="D16" s="62">
        <v>1155</v>
      </c>
      <c r="E16" s="63"/>
      <c r="F16" s="466" t="s">
        <v>1539</v>
      </c>
      <c r="G16" s="61"/>
    </row>
    <row r="17" spans="1:7" s="60" customFormat="1" ht="15.75">
      <c r="A17" s="144">
        <v>12</v>
      </c>
      <c r="B17" s="61" t="s">
        <v>603</v>
      </c>
      <c r="C17" s="61" t="s">
        <v>1079</v>
      </c>
      <c r="D17" s="62">
        <v>2248</v>
      </c>
      <c r="E17" s="63"/>
      <c r="F17" s="466" t="s">
        <v>1539</v>
      </c>
      <c r="G17" s="61"/>
    </row>
    <row r="18" spans="1:7" s="60" customFormat="1" ht="15.75">
      <c r="A18" s="144">
        <v>13</v>
      </c>
      <c r="B18" s="89" t="s">
        <v>1229</v>
      </c>
      <c r="C18" s="138" t="s">
        <v>1762</v>
      </c>
      <c r="D18" s="62">
        <v>458</v>
      </c>
      <c r="E18" s="63"/>
      <c r="F18" s="466" t="s">
        <v>1539</v>
      </c>
      <c r="G18" s="61"/>
    </row>
    <row r="19" spans="1:7" s="60" customFormat="1" ht="15.75">
      <c r="A19" s="144">
        <v>14</v>
      </c>
      <c r="B19" s="61" t="s">
        <v>37</v>
      </c>
      <c r="C19" s="61" t="s">
        <v>1081</v>
      </c>
      <c r="D19" s="62">
        <v>1478</v>
      </c>
      <c r="E19" s="63"/>
      <c r="F19" s="466" t="s">
        <v>1539</v>
      </c>
      <c r="G19" s="61"/>
    </row>
    <row r="20" spans="1:7" s="60" customFormat="1" ht="15.75">
      <c r="A20" s="144">
        <v>15</v>
      </c>
      <c r="B20" s="61" t="s">
        <v>575</v>
      </c>
      <c r="C20" s="61" t="s">
        <v>1082</v>
      </c>
      <c r="D20" s="62">
        <v>1389</v>
      </c>
      <c r="E20" s="63"/>
      <c r="F20" s="466" t="s">
        <v>1539</v>
      </c>
      <c r="G20" s="61"/>
    </row>
    <row r="21" spans="1:7" s="60" customFormat="1" ht="15.75">
      <c r="A21" s="144">
        <v>16</v>
      </c>
      <c r="B21" s="61" t="s">
        <v>574</v>
      </c>
      <c r="C21" s="61" t="s">
        <v>1083</v>
      </c>
      <c r="D21" s="62">
        <v>1436</v>
      </c>
      <c r="E21" s="63"/>
      <c r="F21" s="466" t="s">
        <v>1539</v>
      </c>
      <c r="G21" s="61"/>
    </row>
    <row r="22" spans="1:7" s="60" customFormat="1" ht="15.75">
      <c r="A22" s="144">
        <v>17</v>
      </c>
      <c r="B22" s="61" t="s">
        <v>571</v>
      </c>
      <c r="C22" s="61" t="s">
        <v>1084</v>
      </c>
      <c r="D22" s="62">
        <v>1672</v>
      </c>
      <c r="E22" s="63"/>
      <c r="F22" s="466" t="s">
        <v>1539</v>
      </c>
      <c r="G22" s="61"/>
    </row>
    <row r="23" spans="1:7" s="60" customFormat="1" ht="15.75">
      <c r="A23" s="144">
        <v>18</v>
      </c>
      <c r="B23" s="61" t="s">
        <v>576</v>
      </c>
      <c r="C23" s="61" t="s">
        <v>1085</v>
      </c>
      <c r="D23" s="62">
        <v>1738</v>
      </c>
      <c r="E23" s="63"/>
      <c r="F23" s="466" t="s">
        <v>1539</v>
      </c>
      <c r="G23" s="61"/>
    </row>
    <row r="24" spans="1:7" s="60" customFormat="1" ht="15.75">
      <c r="A24" s="144">
        <v>19</v>
      </c>
      <c r="B24" s="61" t="s">
        <v>578</v>
      </c>
      <c r="C24" s="61" t="s">
        <v>1086</v>
      </c>
      <c r="D24" s="62">
        <v>1854</v>
      </c>
      <c r="E24" s="63"/>
      <c r="F24" s="466" t="s">
        <v>1539</v>
      </c>
      <c r="G24" s="61"/>
    </row>
    <row r="25" spans="1:7" s="60" customFormat="1" ht="15.75">
      <c r="A25" s="144">
        <v>20</v>
      </c>
      <c r="B25" s="61" t="s">
        <v>577</v>
      </c>
      <c r="C25" s="61" t="s">
        <v>1087</v>
      </c>
      <c r="D25" s="62">
        <v>1441</v>
      </c>
      <c r="E25" s="63"/>
      <c r="F25" s="466" t="s">
        <v>1539</v>
      </c>
      <c r="G25" s="61"/>
    </row>
    <row r="26" spans="1:7" s="60" customFormat="1" ht="15.75">
      <c r="A26" s="144">
        <v>21</v>
      </c>
      <c r="B26" s="61" t="s">
        <v>144</v>
      </c>
      <c r="C26" s="61" t="s">
        <v>1091</v>
      </c>
      <c r="D26" s="62">
        <v>1697</v>
      </c>
      <c r="E26" s="63"/>
      <c r="F26" s="466" t="s">
        <v>1539</v>
      </c>
      <c r="G26" s="61"/>
    </row>
    <row r="27" spans="1:7" s="60" customFormat="1" ht="15.75">
      <c r="A27" s="144">
        <v>22</v>
      </c>
      <c r="B27" s="61" t="s">
        <v>145</v>
      </c>
      <c r="C27" s="61" t="s">
        <v>1092</v>
      </c>
      <c r="D27" s="62">
        <v>1511</v>
      </c>
      <c r="E27" s="63"/>
      <c r="F27" s="466" t="s">
        <v>1539</v>
      </c>
      <c r="G27" s="61"/>
    </row>
    <row r="28" spans="1:7" s="60" customFormat="1" ht="15.75">
      <c r="A28" s="144">
        <v>23</v>
      </c>
      <c r="B28" s="61" t="s">
        <v>47</v>
      </c>
      <c r="C28" s="61" t="s">
        <v>1102</v>
      </c>
      <c r="D28" s="62">
        <v>816</v>
      </c>
      <c r="E28" s="63"/>
      <c r="F28" s="466" t="s">
        <v>1539</v>
      </c>
      <c r="G28" s="61"/>
    </row>
    <row r="29" spans="1:7" s="60" customFormat="1" ht="15.75">
      <c r="A29" s="144">
        <v>24</v>
      </c>
      <c r="B29" s="61" t="s">
        <v>48</v>
      </c>
      <c r="C29" s="61" t="s">
        <v>1103</v>
      </c>
      <c r="D29" s="62">
        <v>1413</v>
      </c>
      <c r="E29" s="63"/>
      <c r="F29" s="466" t="s">
        <v>1539</v>
      </c>
      <c r="G29" s="61"/>
    </row>
    <row r="30" spans="1:7" s="60" customFormat="1" ht="15.75">
      <c r="A30" s="144">
        <v>25</v>
      </c>
      <c r="B30" s="61" t="s">
        <v>49</v>
      </c>
      <c r="C30" s="61" t="s">
        <v>1105</v>
      </c>
      <c r="D30" s="62">
        <v>1049</v>
      </c>
      <c r="E30" s="63"/>
      <c r="F30" s="466" t="s">
        <v>1539</v>
      </c>
      <c r="G30" s="61"/>
    </row>
    <row r="31" spans="1:7" s="60" customFormat="1" ht="15.75">
      <c r="A31" s="144">
        <v>26</v>
      </c>
      <c r="B31" s="61" t="s">
        <v>52</v>
      </c>
      <c r="C31" s="61" t="s">
        <v>1108</v>
      </c>
      <c r="D31" s="62">
        <v>1144</v>
      </c>
      <c r="E31" s="63"/>
      <c r="F31" s="466" t="s">
        <v>1539</v>
      </c>
      <c r="G31" s="61"/>
    </row>
    <row r="32" spans="1:7" s="60" customFormat="1" ht="15.75">
      <c r="A32" s="144">
        <v>27</v>
      </c>
      <c r="B32" s="61" t="s">
        <v>53</v>
      </c>
      <c r="C32" s="61" t="s">
        <v>1111</v>
      </c>
      <c r="D32" s="62">
        <v>1118</v>
      </c>
      <c r="E32" s="63"/>
      <c r="F32" s="466" t="s">
        <v>1539</v>
      </c>
      <c r="G32" s="61"/>
    </row>
    <row r="33" spans="1:7" s="60" customFormat="1" ht="15.75">
      <c r="A33" s="144">
        <v>28</v>
      </c>
      <c r="B33" s="61" t="s">
        <v>54</v>
      </c>
      <c r="C33" s="61" t="s">
        <v>1112</v>
      </c>
      <c r="D33" s="62">
        <v>1494</v>
      </c>
      <c r="E33" s="63"/>
      <c r="F33" s="466" t="s">
        <v>1539</v>
      </c>
      <c r="G33" s="61"/>
    </row>
    <row r="34" spans="1:7" s="172" customFormat="1" ht="15.75">
      <c r="A34" s="144">
        <v>29</v>
      </c>
      <c r="B34" s="163" t="s">
        <v>19</v>
      </c>
      <c r="C34" s="163" t="s">
        <v>1054</v>
      </c>
      <c r="D34" s="139">
        <v>909</v>
      </c>
      <c r="E34" s="140"/>
      <c r="F34" s="467" t="s">
        <v>1509</v>
      </c>
      <c r="G34" s="163"/>
    </row>
    <row r="35" spans="1:7" s="172" customFormat="1" ht="15.75">
      <c r="A35" s="144">
        <v>30</v>
      </c>
      <c r="B35" s="163" t="s">
        <v>22</v>
      </c>
      <c r="C35" s="163" t="s">
        <v>1057</v>
      </c>
      <c r="D35" s="139">
        <v>1106</v>
      </c>
      <c r="E35" s="140"/>
      <c r="F35" s="467" t="s">
        <v>1509</v>
      </c>
      <c r="G35" s="163"/>
    </row>
    <row r="36" spans="1:7" s="172" customFormat="1" ht="15.75">
      <c r="A36" s="144">
        <v>31</v>
      </c>
      <c r="B36" s="163" t="s">
        <v>28</v>
      </c>
      <c r="C36" s="163" t="s">
        <v>1062</v>
      </c>
      <c r="D36" s="139">
        <v>1816</v>
      </c>
      <c r="E36" s="140"/>
      <c r="F36" s="467" t="s">
        <v>1509</v>
      </c>
      <c r="G36" s="163"/>
    </row>
    <row r="37" spans="1:7" s="172" customFormat="1" ht="15.75">
      <c r="A37" s="144">
        <v>32</v>
      </c>
      <c r="B37" s="163" t="s">
        <v>572</v>
      </c>
      <c r="C37" s="163" t="s">
        <v>1071</v>
      </c>
      <c r="D37" s="139">
        <v>1346</v>
      </c>
      <c r="E37" s="140"/>
      <c r="F37" s="467" t="s">
        <v>1509</v>
      </c>
      <c r="G37" s="163"/>
    </row>
    <row r="38" spans="1:7" s="172" customFormat="1" ht="15.75">
      <c r="A38" s="144">
        <v>33</v>
      </c>
      <c r="B38" s="163" t="s">
        <v>563</v>
      </c>
      <c r="C38" s="163" t="s">
        <v>1073</v>
      </c>
      <c r="D38" s="139">
        <v>1563</v>
      </c>
      <c r="E38" s="140"/>
      <c r="F38" s="467" t="s">
        <v>1509</v>
      </c>
      <c r="G38" s="163"/>
    </row>
    <row r="39" spans="1:7" s="172" customFormat="1" ht="15.75">
      <c r="A39" s="144">
        <v>34</v>
      </c>
      <c r="B39" s="163" t="s">
        <v>32</v>
      </c>
      <c r="C39" s="163" t="s">
        <v>1074</v>
      </c>
      <c r="D39" s="139">
        <v>1211</v>
      </c>
      <c r="E39" s="140"/>
      <c r="F39" s="467" t="s">
        <v>1509</v>
      </c>
      <c r="G39" s="163"/>
    </row>
    <row r="40" spans="1:7" s="172" customFormat="1" ht="15.75">
      <c r="A40" s="144">
        <v>35</v>
      </c>
      <c r="B40" s="163" t="s">
        <v>33</v>
      </c>
      <c r="C40" s="163" t="s">
        <v>1075</v>
      </c>
      <c r="D40" s="139">
        <v>1318</v>
      </c>
      <c r="E40" s="140"/>
      <c r="F40" s="467" t="s">
        <v>1509</v>
      </c>
      <c r="G40" s="163"/>
    </row>
    <row r="41" spans="1:7" s="172" customFormat="1" ht="15.75">
      <c r="A41" s="144">
        <v>36</v>
      </c>
      <c r="B41" s="163" t="s">
        <v>36</v>
      </c>
      <c r="C41" s="163" t="s">
        <v>1080</v>
      </c>
      <c r="D41" s="139">
        <v>1568</v>
      </c>
      <c r="E41" s="140"/>
      <c r="F41" s="467" t="s">
        <v>1509</v>
      </c>
      <c r="G41" s="163"/>
    </row>
    <row r="42" spans="1:7" s="172" customFormat="1" ht="15.75">
      <c r="A42" s="144">
        <v>37</v>
      </c>
      <c r="B42" s="163" t="s">
        <v>1794</v>
      </c>
      <c r="C42" s="163" t="s">
        <v>1762</v>
      </c>
      <c r="D42" s="139">
        <v>1052</v>
      </c>
      <c r="E42" s="140"/>
      <c r="F42" s="467" t="s">
        <v>1509</v>
      </c>
      <c r="G42" s="163"/>
    </row>
    <row r="43" spans="1:7" s="172" customFormat="1" ht="15.75">
      <c r="A43" s="144">
        <v>38</v>
      </c>
      <c r="B43" s="163" t="s">
        <v>579</v>
      </c>
      <c r="C43" s="163" t="s">
        <v>1088</v>
      </c>
      <c r="D43" s="139">
        <v>1483</v>
      </c>
      <c r="E43" s="140"/>
      <c r="F43" s="467" t="s">
        <v>1509</v>
      </c>
      <c r="G43" s="163"/>
    </row>
    <row r="44" spans="1:7" s="172" customFormat="1" ht="15.75">
      <c r="A44" s="144">
        <v>39</v>
      </c>
      <c r="B44" s="163" t="s">
        <v>38</v>
      </c>
      <c r="C44" s="163" t="s">
        <v>1089</v>
      </c>
      <c r="D44" s="139">
        <v>1143</v>
      </c>
      <c r="E44" s="140"/>
      <c r="F44" s="467" t="s">
        <v>1509</v>
      </c>
      <c r="G44" s="163"/>
    </row>
    <row r="45" spans="1:7" s="60" customFormat="1" ht="15.75">
      <c r="A45" s="144">
        <v>40</v>
      </c>
      <c r="B45" s="163" t="s">
        <v>39</v>
      </c>
      <c r="C45" s="163" t="s">
        <v>1093</v>
      </c>
      <c r="D45" s="139">
        <v>1007</v>
      </c>
      <c r="E45" s="63"/>
      <c r="F45" s="467" t="s">
        <v>1509</v>
      </c>
      <c r="G45" s="61"/>
    </row>
    <row r="46" spans="1:7" s="60" customFormat="1" ht="15.75">
      <c r="A46" s="144">
        <v>41</v>
      </c>
      <c r="B46" s="163" t="s">
        <v>40</v>
      </c>
      <c r="C46" s="163" t="s">
        <v>1094</v>
      </c>
      <c r="D46" s="139">
        <v>1853</v>
      </c>
      <c r="E46" s="63"/>
      <c r="F46" s="467" t="s">
        <v>1509</v>
      </c>
      <c r="G46" s="61"/>
    </row>
    <row r="47" spans="1:7" s="60" customFormat="1" ht="15.75">
      <c r="A47" s="144">
        <v>42</v>
      </c>
      <c r="B47" s="163" t="s">
        <v>41</v>
      </c>
      <c r="C47" s="163" t="s">
        <v>1095</v>
      </c>
      <c r="D47" s="139">
        <v>1216</v>
      </c>
      <c r="E47" s="63"/>
      <c r="F47" s="467" t="s">
        <v>1509</v>
      </c>
      <c r="G47" s="61"/>
    </row>
    <row r="48" spans="1:7" s="60" customFormat="1" ht="15.75">
      <c r="A48" s="144">
        <v>43</v>
      </c>
      <c r="B48" s="163" t="s">
        <v>42</v>
      </c>
      <c r="C48" s="163" t="s">
        <v>1096</v>
      </c>
      <c r="D48" s="139">
        <v>2257</v>
      </c>
      <c r="E48" s="63"/>
      <c r="F48" s="467" t="s">
        <v>1509</v>
      </c>
      <c r="G48" s="61"/>
    </row>
    <row r="49" spans="1:7" s="60" customFormat="1" ht="15.75">
      <c r="A49" s="144">
        <v>44</v>
      </c>
      <c r="B49" s="163" t="s">
        <v>43</v>
      </c>
      <c r="C49" s="163" t="s">
        <v>1097</v>
      </c>
      <c r="D49" s="139">
        <v>962</v>
      </c>
      <c r="E49" s="63"/>
      <c r="F49" s="467" t="s">
        <v>1509</v>
      </c>
      <c r="G49" s="61"/>
    </row>
    <row r="50" spans="1:7" s="60" customFormat="1" ht="15.75">
      <c r="A50" s="144">
        <v>45</v>
      </c>
      <c r="B50" s="163" t="s">
        <v>580</v>
      </c>
      <c r="C50" s="163" t="s">
        <v>1098</v>
      </c>
      <c r="D50" s="139">
        <v>1380</v>
      </c>
      <c r="E50" s="63"/>
      <c r="F50" s="467" t="s">
        <v>1509</v>
      </c>
      <c r="G50" s="89"/>
    </row>
    <row r="51" spans="1:7" s="60" customFormat="1" ht="15.75">
      <c r="A51" s="144">
        <v>46</v>
      </c>
      <c r="B51" s="163" t="s">
        <v>581</v>
      </c>
      <c r="C51" s="163" t="s">
        <v>1099</v>
      </c>
      <c r="D51" s="139">
        <v>946</v>
      </c>
      <c r="E51" s="63"/>
      <c r="F51" s="467" t="s">
        <v>1509</v>
      </c>
      <c r="G51" s="89"/>
    </row>
    <row r="52" spans="1:7" s="60" customFormat="1" ht="15.75">
      <c r="A52" s="144">
        <v>47</v>
      </c>
      <c r="B52" s="163" t="s">
        <v>44</v>
      </c>
      <c r="C52" s="163" t="s">
        <v>1100</v>
      </c>
      <c r="D52" s="139">
        <v>1998</v>
      </c>
      <c r="E52" s="63"/>
      <c r="F52" s="467" t="s">
        <v>1509</v>
      </c>
      <c r="G52" s="89"/>
    </row>
    <row r="53" spans="1:7" s="60" customFormat="1" ht="15.75">
      <c r="A53" s="144">
        <v>48</v>
      </c>
      <c r="B53" s="163" t="s">
        <v>45</v>
      </c>
      <c r="C53" s="163" t="s">
        <v>1101</v>
      </c>
      <c r="D53" s="139">
        <v>1188</v>
      </c>
      <c r="E53" s="63"/>
      <c r="F53" s="467" t="s">
        <v>1509</v>
      </c>
      <c r="G53" s="89"/>
    </row>
    <row r="54" spans="1:7" s="60" customFormat="1" ht="15.75">
      <c r="A54" s="144">
        <v>49</v>
      </c>
      <c r="B54" s="163" t="s">
        <v>50</v>
      </c>
      <c r="C54" s="163" t="s">
        <v>1106</v>
      </c>
      <c r="D54" s="139">
        <v>1867</v>
      </c>
      <c r="E54" s="63"/>
      <c r="F54" s="467" t="s">
        <v>1509</v>
      </c>
      <c r="G54" s="89"/>
    </row>
    <row r="55" spans="1:6" s="60" customFormat="1" ht="15.75">
      <c r="A55" s="144">
        <v>50</v>
      </c>
      <c r="B55" s="163" t="s">
        <v>582</v>
      </c>
      <c r="C55" s="163" t="s">
        <v>1109</v>
      </c>
      <c r="D55" s="139">
        <v>1574</v>
      </c>
      <c r="F55" s="467" t="s">
        <v>1509</v>
      </c>
    </row>
    <row r="56" spans="1:6" s="60" customFormat="1" ht="15.75">
      <c r="A56" s="144">
        <v>51</v>
      </c>
      <c r="B56" s="163" t="s">
        <v>583</v>
      </c>
      <c r="C56" s="163" t="s">
        <v>1110</v>
      </c>
      <c r="D56" s="139">
        <v>1661</v>
      </c>
      <c r="E56" s="40"/>
      <c r="F56" s="467" t="s">
        <v>1509</v>
      </c>
    </row>
    <row r="57" spans="2:5" s="172" customFormat="1" ht="15.75">
      <c r="B57" s="163"/>
      <c r="C57" s="163"/>
      <c r="D57" s="139"/>
      <c r="E57" s="174"/>
    </row>
    <row r="58" spans="2:5" s="172" customFormat="1" ht="15.75">
      <c r="B58" s="163" t="s">
        <v>1870</v>
      </c>
      <c r="C58" s="163"/>
      <c r="D58" s="139">
        <f>SUM(D6:D57)</f>
        <v>74070</v>
      </c>
      <c r="E58" s="174"/>
    </row>
    <row r="59" spans="2:5" s="172" customFormat="1" ht="15.75">
      <c r="B59" s="163"/>
      <c r="C59" s="163"/>
      <c r="D59" s="139"/>
      <c r="E59" s="174"/>
    </row>
    <row r="60" spans="1:6" s="60" customFormat="1" ht="15.75">
      <c r="A60" s="61"/>
      <c r="B60" s="467" t="s">
        <v>1509</v>
      </c>
      <c r="C60" s="128">
        <f>SUM(D34:D56)</f>
        <v>32424</v>
      </c>
      <c r="D60" s="493">
        <f>C60/D58</f>
        <v>0.4377480761441879</v>
      </c>
      <c r="E60" s="63"/>
      <c r="F60" s="48"/>
    </row>
    <row r="61" spans="2:6" ht="15.75">
      <c r="B61" s="467" t="s">
        <v>1539</v>
      </c>
      <c r="C61" s="128">
        <f>SUM(D6:D33)</f>
        <v>41646</v>
      </c>
      <c r="D61" s="493">
        <f>C61/D58</f>
        <v>0.562251923855812</v>
      </c>
      <c r="E61"/>
      <c r="F61"/>
    </row>
    <row r="62" spans="5:6" ht="15.75">
      <c r="E62"/>
      <c r="F62"/>
    </row>
    <row r="63" spans="1:6" ht="15.75">
      <c r="A63" s="163" t="s">
        <v>1782</v>
      </c>
      <c r="E63"/>
      <c r="F63"/>
    </row>
    <row r="64" ht="15.75">
      <c r="A64" s="163" t="s">
        <v>1783</v>
      </c>
    </row>
    <row r="65" ht="15.75">
      <c r="A65" s="163" t="s">
        <v>1775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4" sqref="B24:D27"/>
    </sheetView>
  </sheetViews>
  <sheetFormatPr defaultColWidth="8.796875" defaultRowHeight="15"/>
  <cols>
    <col min="1" max="1" width="2.796875" style="40" customWidth="1"/>
    <col min="2" max="2" width="25.6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13.8984375" style="40" bestFit="1" customWidth="1"/>
    <col min="8" max="16384" width="8.8984375" style="40" customWidth="1"/>
  </cols>
  <sheetData>
    <row r="1" s="51" customFormat="1" ht="15.75">
      <c r="A1" s="52" t="s">
        <v>1839</v>
      </c>
    </row>
    <row r="2" spans="2:6" s="51" customFormat="1" ht="15.75">
      <c r="B2" s="51" t="s">
        <v>1753</v>
      </c>
      <c r="C2" s="51" t="s">
        <v>1752</v>
      </c>
      <c r="D2" s="51" t="s">
        <v>1751</v>
      </c>
      <c r="F2" s="473" t="s">
        <v>1883</v>
      </c>
    </row>
    <row r="3" spans="4:6" s="51" customFormat="1" ht="15.75">
      <c r="D3" s="54">
        <v>2016</v>
      </c>
      <c r="E3" s="54"/>
      <c r="F3" s="153"/>
    </row>
    <row r="4" spans="1:6" ht="15.75">
      <c r="A4" s="48"/>
      <c r="D4" s="49">
        <f>SUM(D6:D20)</f>
        <v>76514</v>
      </c>
      <c r="E4" s="50"/>
      <c r="F4" s="152"/>
    </row>
    <row r="5" spans="1:5" s="129" customFormat="1" ht="15.75">
      <c r="A5" s="130"/>
      <c r="D5" s="131"/>
      <c r="E5" s="132"/>
    </row>
    <row r="6" spans="1:7" ht="15.75">
      <c r="A6" s="144">
        <v>1</v>
      </c>
      <c r="B6" s="48" t="s">
        <v>475</v>
      </c>
      <c r="C6" s="48" t="s">
        <v>1445</v>
      </c>
      <c r="D6" s="49">
        <v>4697</v>
      </c>
      <c r="E6" s="50"/>
      <c r="F6" s="471" t="s">
        <v>1543</v>
      </c>
      <c r="G6" s="48"/>
    </row>
    <row r="7" spans="1:7" ht="15.75">
      <c r="A7" s="144">
        <v>2</v>
      </c>
      <c r="B7" s="98" t="s">
        <v>1778</v>
      </c>
      <c r="C7" s="48" t="s">
        <v>1447</v>
      </c>
      <c r="D7" s="49">
        <v>101</v>
      </c>
      <c r="E7" s="50"/>
      <c r="F7" s="470" t="s">
        <v>1543</v>
      </c>
      <c r="G7" s="48"/>
    </row>
    <row r="8" spans="1:7" ht="15.75">
      <c r="A8" s="144">
        <v>3</v>
      </c>
      <c r="B8" s="98" t="s">
        <v>1780</v>
      </c>
      <c r="C8" s="98" t="s">
        <v>1447</v>
      </c>
      <c r="D8" s="99">
        <v>5424</v>
      </c>
      <c r="E8" s="50"/>
      <c r="F8" s="469" t="s">
        <v>1519</v>
      </c>
      <c r="G8" s="48"/>
    </row>
    <row r="9" spans="1:7" ht="15.75">
      <c r="A9" s="144">
        <v>4</v>
      </c>
      <c r="B9" s="48" t="s">
        <v>476</v>
      </c>
      <c r="C9" s="48" t="s">
        <v>1449</v>
      </c>
      <c r="D9" s="49">
        <v>5337</v>
      </c>
      <c r="E9" s="50"/>
      <c r="F9" s="474" t="s">
        <v>1543</v>
      </c>
      <c r="G9" s="48"/>
    </row>
    <row r="10" spans="1:7" ht="15.75">
      <c r="A10" s="144">
        <v>5</v>
      </c>
      <c r="B10" s="48" t="s">
        <v>526</v>
      </c>
      <c r="C10" s="48" t="s">
        <v>1458</v>
      </c>
      <c r="D10" s="49">
        <v>4363</v>
      </c>
      <c r="E10" s="50"/>
      <c r="F10" s="475" t="s">
        <v>1543</v>
      </c>
      <c r="G10" s="48"/>
    </row>
    <row r="11" spans="1:7" ht="15.75">
      <c r="A11" s="144">
        <v>6</v>
      </c>
      <c r="B11" s="98" t="s">
        <v>1785</v>
      </c>
      <c r="C11" s="98" t="s">
        <v>1458</v>
      </c>
      <c r="D11" s="99">
        <v>109</v>
      </c>
      <c r="E11" s="50"/>
      <c r="F11" s="476" t="s">
        <v>1545</v>
      </c>
      <c r="G11" s="48"/>
    </row>
    <row r="12" spans="1:7" ht="15.75">
      <c r="A12" s="144">
        <v>7</v>
      </c>
      <c r="B12" s="48" t="s">
        <v>481</v>
      </c>
      <c r="C12" s="48" t="s">
        <v>1460</v>
      </c>
      <c r="D12" s="49">
        <v>10408</v>
      </c>
      <c r="E12" s="50"/>
      <c r="F12" s="477" t="s">
        <v>1543</v>
      </c>
      <c r="G12" s="48"/>
    </row>
    <row r="13" spans="1:7" ht="15.75">
      <c r="A13" s="144">
        <v>8</v>
      </c>
      <c r="B13" s="48" t="s">
        <v>485</v>
      </c>
      <c r="C13" s="48" t="s">
        <v>1464</v>
      </c>
      <c r="D13" s="49">
        <v>11532</v>
      </c>
      <c r="E13" s="50"/>
      <c r="F13" s="477" t="s">
        <v>1543</v>
      </c>
      <c r="G13" s="48"/>
    </row>
    <row r="14" spans="1:7" ht="15.75">
      <c r="A14" s="144">
        <v>9</v>
      </c>
      <c r="B14" s="48" t="s">
        <v>486</v>
      </c>
      <c r="C14" s="48" t="s">
        <v>1465</v>
      </c>
      <c r="D14" s="49">
        <v>6429</v>
      </c>
      <c r="E14" s="50"/>
      <c r="F14" s="477" t="s">
        <v>1543</v>
      </c>
      <c r="G14" s="48"/>
    </row>
    <row r="15" spans="1:7" ht="15.75">
      <c r="A15" s="144">
        <v>10</v>
      </c>
      <c r="B15" s="48" t="s">
        <v>490</v>
      </c>
      <c r="C15" s="48" t="s">
        <v>1469</v>
      </c>
      <c r="D15" s="49">
        <v>7146</v>
      </c>
      <c r="E15" s="50"/>
      <c r="F15" s="477" t="s">
        <v>1543</v>
      </c>
      <c r="G15" s="48"/>
    </row>
    <row r="16" spans="1:7" ht="15.75">
      <c r="A16" s="144">
        <v>11</v>
      </c>
      <c r="B16" s="48" t="s">
        <v>494</v>
      </c>
      <c r="C16" s="48" t="s">
        <v>1474</v>
      </c>
      <c r="D16" s="49">
        <v>5020</v>
      </c>
      <c r="E16" s="50"/>
      <c r="F16" s="477" t="s">
        <v>1543</v>
      </c>
      <c r="G16" s="48"/>
    </row>
    <row r="17" spans="1:6" ht="15.75">
      <c r="A17" s="144">
        <v>12</v>
      </c>
      <c r="B17" s="98" t="s">
        <v>447</v>
      </c>
      <c r="C17" s="98" t="s">
        <v>740</v>
      </c>
      <c r="D17" s="99">
        <v>2733</v>
      </c>
      <c r="F17" s="468" t="s">
        <v>1488</v>
      </c>
    </row>
    <row r="18" spans="1:6" ht="15.75">
      <c r="A18" s="144">
        <v>13</v>
      </c>
      <c r="B18" s="98" t="s">
        <v>448</v>
      </c>
      <c r="C18" s="98" t="s">
        <v>741</v>
      </c>
      <c r="D18" s="99">
        <v>1752</v>
      </c>
      <c r="F18" s="468" t="s">
        <v>1488</v>
      </c>
    </row>
    <row r="19" spans="1:6" ht="15.75">
      <c r="A19" s="144">
        <v>14</v>
      </c>
      <c r="B19" s="98" t="s">
        <v>449</v>
      </c>
      <c r="C19" s="98" t="s">
        <v>742</v>
      </c>
      <c r="D19" s="99">
        <v>2629</v>
      </c>
      <c r="F19" s="468" t="s">
        <v>1488</v>
      </c>
    </row>
    <row r="20" spans="1:6" s="174" customFormat="1" ht="15.75">
      <c r="A20" s="144">
        <v>15</v>
      </c>
      <c r="B20" s="98" t="s">
        <v>23</v>
      </c>
      <c r="C20" s="98" t="s">
        <v>1446</v>
      </c>
      <c r="D20" s="99">
        <v>8834</v>
      </c>
      <c r="F20" s="472" t="s">
        <v>1545</v>
      </c>
    </row>
    <row r="21" s="174" customFormat="1" ht="16.5" customHeight="1"/>
    <row r="22" spans="2:4" s="174" customFormat="1" ht="15.75">
      <c r="B22" s="170" t="s">
        <v>1543</v>
      </c>
      <c r="C22" s="170"/>
      <c r="D22" s="162">
        <f>SUM(D6:D21)</f>
        <v>76514</v>
      </c>
    </row>
    <row r="23" spans="5:7" ht="15.75">
      <c r="E23"/>
      <c r="F23"/>
      <c r="G23"/>
    </row>
    <row r="24" spans="2:7" ht="15.75">
      <c r="B24" s="488" t="s">
        <v>1488</v>
      </c>
      <c r="C24" s="128">
        <f>D17+D18+D19</f>
        <v>7114</v>
      </c>
      <c r="D24" s="493">
        <f>C24/D22</f>
        <v>0.0929764487544763</v>
      </c>
      <c r="E24"/>
      <c r="F24"/>
      <c r="G24"/>
    </row>
    <row r="25" spans="1:4" ht="15.75">
      <c r="A25" s="48"/>
      <c r="B25" s="488" t="s">
        <v>1519</v>
      </c>
      <c r="C25" s="128">
        <f>D8</f>
        <v>5424</v>
      </c>
      <c r="D25" s="493">
        <f>C25/D22</f>
        <v>0.07088898763624958</v>
      </c>
    </row>
    <row r="26" spans="2:4" ht="15.75">
      <c r="B26" s="488" t="s">
        <v>1543</v>
      </c>
      <c r="C26" s="128">
        <f>D7+D6+D9+D10+D12+D13+D14+D15+D16</f>
        <v>55033</v>
      </c>
      <c r="D26" s="493">
        <f>C26/D22</f>
        <v>0.719253992733356</v>
      </c>
    </row>
    <row r="27" spans="2:4" ht="15.75">
      <c r="B27" s="488" t="s">
        <v>1545</v>
      </c>
      <c r="C27" s="128">
        <f>D11+D20</f>
        <v>8943</v>
      </c>
      <c r="D27" s="493">
        <f>C27/D22</f>
        <v>0.11688057087591813</v>
      </c>
    </row>
    <row r="31" ht="15.75">
      <c r="A31" s="164" t="s">
        <v>1776</v>
      </c>
    </row>
    <row r="32" ht="15.75">
      <c r="A32" s="165" t="s">
        <v>1777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3" sqref="B33:D35"/>
    </sheetView>
  </sheetViews>
  <sheetFormatPr defaultColWidth="8.796875" defaultRowHeight="15"/>
  <cols>
    <col min="2" max="2" width="17.19921875" style="0" bestFit="1" customWidth="1"/>
    <col min="4" max="4" width="20.59765625" style="0" bestFit="1" customWidth="1"/>
  </cols>
  <sheetData>
    <row r="1" ht="15.75">
      <c r="A1" s="171" t="s">
        <v>1854</v>
      </c>
    </row>
    <row r="2" spans="2:6" ht="15.75">
      <c r="B2" s="152" t="s">
        <v>1753</v>
      </c>
      <c r="C2" s="152" t="s">
        <v>1752</v>
      </c>
      <c r="D2" s="113" t="s">
        <v>1751</v>
      </c>
      <c r="F2" s="479" t="s">
        <v>1883</v>
      </c>
    </row>
    <row r="3" spans="2:4" ht="15.75">
      <c r="B3" s="174"/>
      <c r="C3" s="174"/>
      <c r="D3" s="134">
        <v>2016</v>
      </c>
    </row>
    <row r="4" spans="2:4" ht="15.75">
      <c r="B4" s="174"/>
      <c r="C4" s="174"/>
      <c r="D4" s="162">
        <f>SUM(D5:D29)</f>
        <v>72367</v>
      </c>
    </row>
    <row r="5" spans="1:6" ht="15.75">
      <c r="A5" s="144">
        <v>1</v>
      </c>
      <c r="B5" s="170" t="s">
        <v>150</v>
      </c>
      <c r="C5" s="170" t="s">
        <v>1347</v>
      </c>
      <c r="D5" s="162">
        <v>5002</v>
      </c>
      <c r="F5" s="482" t="s">
        <v>1547</v>
      </c>
    </row>
    <row r="6" spans="1:6" ht="15.75">
      <c r="A6" s="144">
        <v>2</v>
      </c>
      <c r="B6" s="170" t="s">
        <v>151</v>
      </c>
      <c r="C6" s="170" t="s">
        <v>1348</v>
      </c>
      <c r="D6" s="162">
        <v>4193</v>
      </c>
      <c r="F6" s="482" t="s">
        <v>1547</v>
      </c>
    </row>
    <row r="7" spans="1:6" ht="15.75">
      <c r="A7" s="144">
        <v>3</v>
      </c>
      <c r="B7" s="170" t="s">
        <v>152</v>
      </c>
      <c r="C7" s="170" t="s">
        <v>1349</v>
      </c>
      <c r="D7" s="162">
        <v>1243</v>
      </c>
      <c r="F7" s="482" t="s">
        <v>1547</v>
      </c>
    </row>
    <row r="8" spans="1:6" ht="15.75">
      <c r="A8" s="144">
        <v>4</v>
      </c>
      <c r="B8" s="170" t="s">
        <v>153</v>
      </c>
      <c r="C8" s="170" t="s">
        <v>1350</v>
      </c>
      <c r="D8" s="162">
        <v>1792</v>
      </c>
      <c r="F8" s="482" t="s">
        <v>1547</v>
      </c>
    </row>
    <row r="9" spans="1:6" ht="15.75">
      <c r="A9" s="144">
        <v>5</v>
      </c>
      <c r="B9" s="170" t="s">
        <v>156</v>
      </c>
      <c r="C9" s="170" t="s">
        <v>1353</v>
      </c>
      <c r="D9" s="162">
        <v>979</v>
      </c>
      <c r="F9" s="482" t="s">
        <v>1547</v>
      </c>
    </row>
    <row r="10" spans="1:6" ht="15.75">
      <c r="A10" s="144">
        <v>6</v>
      </c>
      <c r="B10" s="170" t="s">
        <v>157</v>
      </c>
      <c r="C10" s="170" t="s">
        <v>1354</v>
      </c>
      <c r="D10" s="162">
        <v>3839</v>
      </c>
      <c r="F10" s="482" t="s">
        <v>1547</v>
      </c>
    </row>
    <row r="11" spans="1:6" ht="15.75">
      <c r="A11" s="144">
        <v>7</v>
      </c>
      <c r="B11" s="170" t="s">
        <v>158</v>
      </c>
      <c r="C11" s="170" t="s">
        <v>1355</v>
      </c>
      <c r="D11" s="162">
        <v>2649</v>
      </c>
      <c r="F11" s="482" t="s">
        <v>1547</v>
      </c>
    </row>
    <row r="12" spans="1:6" ht="15.75">
      <c r="A12" s="144">
        <v>8</v>
      </c>
      <c r="B12" s="170" t="s">
        <v>159</v>
      </c>
      <c r="C12" s="170" t="s">
        <v>1356</v>
      </c>
      <c r="D12" s="162">
        <v>4099</v>
      </c>
      <c r="F12" s="482" t="s">
        <v>1547</v>
      </c>
    </row>
    <row r="13" spans="1:6" ht="15.75">
      <c r="A13" s="144">
        <v>9</v>
      </c>
      <c r="B13" s="170" t="s">
        <v>1439</v>
      </c>
      <c r="C13" s="170" t="s">
        <v>1359</v>
      </c>
      <c r="D13" s="162">
        <v>4773</v>
      </c>
      <c r="F13" s="482" t="s">
        <v>1547</v>
      </c>
    </row>
    <row r="14" spans="1:6" ht="15.75">
      <c r="A14" s="144">
        <v>10</v>
      </c>
      <c r="B14" s="170" t="s">
        <v>162</v>
      </c>
      <c r="C14" s="170" t="s">
        <v>1360</v>
      </c>
      <c r="D14" s="162">
        <v>5585</v>
      </c>
      <c r="F14" s="482" t="s">
        <v>1547</v>
      </c>
    </row>
    <row r="15" spans="1:6" ht="15.75">
      <c r="A15" s="144">
        <v>11</v>
      </c>
      <c r="B15" s="170" t="s">
        <v>163</v>
      </c>
      <c r="C15" s="170" t="s">
        <v>1361</v>
      </c>
      <c r="D15" s="162">
        <v>4370</v>
      </c>
      <c r="F15" s="482" t="s">
        <v>1547</v>
      </c>
    </row>
    <row r="16" spans="1:6" ht="15.75">
      <c r="A16" s="144">
        <v>12</v>
      </c>
      <c r="B16" s="170" t="s">
        <v>164</v>
      </c>
      <c r="C16" s="170" t="s">
        <v>1362</v>
      </c>
      <c r="D16" s="162">
        <v>1030</v>
      </c>
      <c r="F16" s="482" t="s">
        <v>1547</v>
      </c>
    </row>
    <row r="17" spans="1:6" ht="15.75">
      <c r="A17" s="144">
        <v>13</v>
      </c>
      <c r="B17" s="170" t="s">
        <v>165</v>
      </c>
      <c r="C17" s="170" t="s">
        <v>1363</v>
      </c>
      <c r="D17" s="162">
        <v>1329</v>
      </c>
      <c r="F17" s="482" t="s">
        <v>1547</v>
      </c>
    </row>
    <row r="18" spans="1:6" ht="15.75">
      <c r="A18" s="144">
        <v>14</v>
      </c>
      <c r="B18" s="170" t="s">
        <v>166</v>
      </c>
      <c r="C18" s="170" t="s">
        <v>1364</v>
      </c>
      <c r="D18" s="162">
        <v>1170</v>
      </c>
      <c r="F18" s="482" t="s">
        <v>1547</v>
      </c>
    </row>
    <row r="19" spans="1:6" ht="15.75">
      <c r="A19" s="144">
        <v>15</v>
      </c>
      <c r="B19" s="170" t="s">
        <v>167</v>
      </c>
      <c r="C19" s="170" t="s">
        <v>1365</v>
      </c>
      <c r="D19" s="162">
        <v>2684</v>
      </c>
      <c r="F19" s="482" t="s">
        <v>1547</v>
      </c>
    </row>
    <row r="20" spans="1:6" ht="15.75">
      <c r="A20" s="144">
        <v>16</v>
      </c>
      <c r="B20" s="170" t="s">
        <v>168</v>
      </c>
      <c r="C20" s="170" t="s">
        <v>1366</v>
      </c>
      <c r="D20" s="162">
        <v>1535</v>
      </c>
      <c r="F20" s="482" t="s">
        <v>1547</v>
      </c>
    </row>
    <row r="21" spans="1:6" ht="15.75">
      <c r="A21" s="144">
        <v>17</v>
      </c>
      <c r="B21" s="170" t="s">
        <v>176</v>
      </c>
      <c r="C21" s="170" t="s">
        <v>1367</v>
      </c>
      <c r="D21" s="162">
        <v>2300</v>
      </c>
      <c r="F21" s="482" t="s">
        <v>1547</v>
      </c>
    </row>
    <row r="22" spans="1:6" ht="15.75">
      <c r="A22" s="144">
        <v>18</v>
      </c>
      <c r="B22" s="170" t="s">
        <v>177</v>
      </c>
      <c r="C22" s="170" t="s">
        <v>1368</v>
      </c>
      <c r="D22" s="162">
        <v>4525</v>
      </c>
      <c r="F22" s="482" t="s">
        <v>1547</v>
      </c>
    </row>
    <row r="23" spans="1:6" ht="15.75">
      <c r="A23" s="144">
        <v>19</v>
      </c>
      <c r="B23" s="170" t="s">
        <v>178</v>
      </c>
      <c r="C23" s="170" t="s">
        <v>1369</v>
      </c>
      <c r="D23" s="162">
        <v>3739</v>
      </c>
      <c r="F23" s="482" t="s">
        <v>1547</v>
      </c>
    </row>
    <row r="24" spans="1:6" ht="15.75">
      <c r="A24" s="144">
        <v>20</v>
      </c>
      <c r="B24" s="170" t="s">
        <v>179</v>
      </c>
      <c r="C24" s="170" t="s">
        <v>1370</v>
      </c>
      <c r="D24" s="162">
        <v>1726</v>
      </c>
      <c r="F24" s="482" t="s">
        <v>1547</v>
      </c>
    </row>
    <row r="25" spans="1:6" ht="15.75">
      <c r="A25" s="144">
        <v>21</v>
      </c>
      <c r="B25" s="48" t="s">
        <v>160</v>
      </c>
      <c r="C25" s="48" t="s">
        <v>1357</v>
      </c>
      <c r="D25" s="49">
        <v>1492</v>
      </c>
      <c r="F25" s="480" t="s">
        <v>1526</v>
      </c>
    </row>
    <row r="26" spans="1:6" ht="15.75">
      <c r="A26" s="144">
        <v>22</v>
      </c>
      <c r="B26" s="48" t="s">
        <v>161</v>
      </c>
      <c r="C26" s="48" t="s">
        <v>1358</v>
      </c>
      <c r="D26" s="49">
        <v>2099</v>
      </c>
      <c r="F26" s="480" t="s">
        <v>1526</v>
      </c>
    </row>
    <row r="27" spans="1:6" ht="15.75">
      <c r="A27" s="144">
        <v>23</v>
      </c>
      <c r="B27" s="48" t="s">
        <v>154</v>
      </c>
      <c r="C27" s="48" t="s">
        <v>1351</v>
      </c>
      <c r="D27" s="49">
        <v>2580</v>
      </c>
      <c r="F27" s="481" t="s">
        <v>1526</v>
      </c>
    </row>
    <row r="28" spans="1:6" ht="15.75">
      <c r="A28" s="144">
        <v>24</v>
      </c>
      <c r="B28" s="48" t="s">
        <v>155</v>
      </c>
      <c r="C28" s="48" t="s">
        <v>1352</v>
      </c>
      <c r="D28" s="49">
        <v>1420</v>
      </c>
      <c r="F28" s="481" t="s">
        <v>1526</v>
      </c>
    </row>
    <row r="29" spans="1:6" ht="15.75">
      <c r="A29" s="144">
        <v>25</v>
      </c>
      <c r="B29" s="98" t="s">
        <v>120</v>
      </c>
      <c r="C29" s="98" t="s">
        <v>712</v>
      </c>
      <c r="D29" s="99">
        <v>6214</v>
      </c>
      <c r="F29" s="483" t="s">
        <v>1533</v>
      </c>
    </row>
    <row r="31" spans="2:4" ht="15.75">
      <c r="B31" s="478" t="s">
        <v>1547</v>
      </c>
      <c r="D31" s="162">
        <f>SUM(D5:D30)</f>
        <v>72367</v>
      </c>
    </row>
    <row r="33" spans="2:4" ht="15.75">
      <c r="B33" s="488" t="s">
        <v>1526</v>
      </c>
      <c r="C33" s="128">
        <f>D25+D26+D27+D28</f>
        <v>7591</v>
      </c>
      <c r="D33" s="493">
        <f>C33/D31</f>
        <v>0.10489587795542167</v>
      </c>
    </row>
    <row r="34" spans="2:4" ht="15.75">
      <c r="B34" s="488" t="s">
        <v>1533</v>
      </c>
      <c r="C34" s="128">
        <f>D29</f>
        <v>6214</v>
      </c>
      <c r="D34" s="493">
        <f>C34/D31</f>
        <v>0.08586786795086158</v>
      </c>
    </row>
    <row r="35" spans="2:4" ht="15.75">
      <c r="B35" s="488" t="s">
        <v>1547</v>
      </c>
      <c r="C35" s="128">
        <f>SUM(D5:D24)</f>
        <v>58562</v>
      </c>
      <c r="D35" s="493">
        <f>C35/D31</f>
        <v>0.8092362540937168</v>
      </c>
    </row>
    <row r="36" spans="2:4" ht="15.75">
      <c r="B36" s="488"/>
      <c r="C36" s="128"/>
      <c r="D36" s="49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8" sqref="B28:D29"/>
    </sheetView>
  </sheetViews>
  <sheetFormatPr defaultColWidth="8.796875" defaultRowHeight="15"/>
  <cols>
    <col min="1" max="1" width="3.3984375" style="40" customWidth="1"/>
    <col min="2" max="2" width="22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2" style="40" bestFit="1" customWidth="1"/>
    <col min="8" max="16384" width="8.8984375" style="40" customWidth="1"/>
  </cols>
  <sheetData>
    <row r="1" s="51" customFormat="1" ht="15.75">
      <c r="A1" s="52" t="s">
        <v>1833</v>
      </c>
    </row>
    <row r="2" spans="2:6" s="51" customFormat="1" ht="15.75">
      <c r="B2" s="51" t="s">
        <v>1753</v>
      </c>
      <c r="C2" s="51" t="s">
        <v>1752</v>
      </c>
      <c r="D2" s="51" t="s">
        <v>1751</v>
      </c>
      <c r="F2" s="486" t="s">
        <v>1883</v>
      </c>
    </row>
    <row r="3" spans="4:6" s="51" customFormat="1" ht="15.75">
      <c r="D3" s="54">
        <v>2016</v>
      </c>
      <c r="E3" s="54"/>
      <c r="F3" s="153"/>
    </row>
    <row r="4" spans="4:6" ht="15.75">
      <c r="D4" s="49">
        <f>SUM(D5:D24)</f>
        <v>76984</v>
      </c>
      <c r="E4" s="50"/>
      <c r="F4" s="152"/>
    </row>
    <row r="5" spans="1:7" ht="15.75">
      <c r="A5" s="144">
        <v>1</v>
      </c>
      <c r="B5" s="48" t="s">
        <v>416</v>
      </c>
      <c r="C5" s="48" t="s">
        <v>624</v>
      </c>
      <c r="D5" s="49">
        <v>4636</v>
      </c>
      <c r="E5" s="50"/>
      <c r="F5" s="484" t="s">
        <v>1550</v>
      </c>
      <c r="G5" s="48"/>
    </row>
    <row r="6" spans="1:7" ht="15.75">
      <c r="A6" s="144">
        <v>2</v>
      </c>
      <c r="B6" s="48" t="s">
        <v>417</v>
      </c>
      <c r="C6" s="48" t="s">
        <v>625</v>
      </c>
      <c r="D6" s="49">
        <v>4175</v>
      </c>
      <c r="E6" s="50"/>
      <c r="F6" s="484" t="s">
        <v>1550</v>
      </c>
      <c r="G6" s="48"/>
    </row>
    <row r="7" spans="1:7" ht="15.75">
      <c r="A7" s="144">
        <v>3</v>
      </c>
      <c r="B7" s="48" t="s">
        <v>418</v>
      </c>
      <c r="C7" s="48" t="s">
        <v>626</v>
      </c>
      <c r="D7" s="49">
        <v>6842</v>
      </c>
      <c r="E7" s="50"/>
      <c r="F7" s="484" t="s">
        <v>1550</v>
      </c>
      <c r="G7" s="48"/>
    </row>
    <row r="8" spans="1:7" ht="15.75">
      <c r="A8" s="144">
        <v>4</v>
      </c>
      <c r="B8" s="48" t="s">
        <v>419</v>
      </c>
      <c r="C8" s="48" t="s">
        <v>627</v>
      </c>
      <c r="D8" s="49">
        <v>3096</v>
      </c>
      <c r="E8" s="50"/>
      <c r="F8" s="484" t="s">
        <v>1550</v>
      </c>
      <c r="G8" s="48"/>
    </row>
    <row r="9" spans="1:7" ht="15.75">
      <c r="A9" s="144">
        <v>5</v>
      </c>
      <c r="B9" s="48" t="s">
        <v>421</v>
      </c>
      <c r="C9" s="48" t="s">
        <v>629</v>
      </c>
      <c r="D9" s="49">
        <v>3031</v>
      </c>
      <c r="E9" s="50"/>
      <c r="F9" s="484" t="s">
        <v>1550</v>
      </c>
      <c r="G9" s="48"/>
    </row>
    <row r="10" spans="1:7" ht="15.75">
      <c r="A10" s="144">
        <v>6</v>
      </c>
      <c r="B10" s="48" t="s">
        <v>422</v>
      </c>
      <c r="C10" s="48" t="s">
        <v>630</v>
      </c>
      <c r="D10" s="49">
        <v>4997</v>
      </c>
      <c r="E10" s="50"/>
      <c r="F10" s="484" t="s">
        <v>1550</v>
      </c>
      <c r="G10" s="48"/>
    </row>
    <row r="11" spans="1:7" ht="15.75">
      <c r="A11" s="144">
        <v>7</v>
      </c>
      <c r="B11" s="48" t="s">
        <v>1786</v>
      </c>
      <c r="C11" s="125" t="s">
        <v>643</v>
      </c>
      <c r="D11" s="49">
        <v>6136</v>
      </c>
      <c r="E11" s="50"/>
      <c r="F11" s="484" t="s">
        <v>1550</v>
      </c>
      <c r="G11" s="48"/>
    </row>
    <row r="12" spans="1:7" ht="15.75">
      <c r="A12" s="144">
        <v>8</v>
      </c>
      <c r="B12" s="78" t="s">
        <v>1790</v>
      </c>
      <c r="C12" s="78" t="s">
        <v>643</v>
      </c>
      <c r="D12" s="131">
        <v>3</v>
      </c>
      <c r="E12" s="50"/>
      <c r="F12" s="485" t="s">
        <v>1503</v>
      </c>
      <c r="G12" s="48"/>
    </row>
    <row r="13" spans="1:7" ht="15.75">
      <c r="A13" s="144">
        <v>9</v>
      </c>
      <c r="B13" s="48" t="s">
        <v>423</v>
      </c>
      <c r="C13" s="48" t="s">
        <v>631</v>
      </c>
      <c r="D13" s="49">
        <v>3983</v>
      </c>
      <c r="E13" s="50"/>
      <c r="F13" s="487" t="s">
        <v>1550</v>
      </c>
      <c r="G13" s="48"/>
    </row>
    <row r="14" spans="1:7" ht="15.75">
      <c r="A14" s="144">
        <v>10</v>
      </c>
      <c r="B14" s="48" t="s">
        <v>424</v>
      </c>
      <c r="C14" s="48" t="s">
        <v>632</v>
      </c>
      <c r="D14" s="49">
        <v>3646</v>
      </c>
      <c r="E14" s="50"/>
      <c r="F14" s="487" t="s">
        <v>1550</v>
      </c>
      <c r="G14" s="48"/>
    </row>
    <row r="15" spans="1:7" ht="15.75">
      <c r="A15" s="144">
        <v>11</v>
      </c>
      <c r="B15" s="48" t="s">
        <v>425</v>
      </c>
      <c r="C15" s="48" t="s">
        <v>633</v>
      </c>
      <c r="D15" s="49">
        <v>5951</v>
      </c>
      <c r="E15" s="50"/>
      <c r="F15" s="487" t="s">
        <v>1550</v>
      </c>
      <c r="G15" s="48"/>
    </row>
    <row r="16" spans="1:7" ht="15.75">
      <c r="A16" s="144">
        <v>12</v>
      </c>
      <c r="B16" s="48" t="s">
        <v>427</v>
      </c>
      <c r="C16" s="48" t="s">
        <v>636</v>
      </c>
      <c r="D16" s="49">
        <v>1828</v>
      </c>
      <c r="E16" s="50"/>
      <c r="F16" s="487" t="s">
        <v>1550</v>
      </c>
      <c r="G16" s="48"/>
    </row>
    <row r="17" spans="1:7" ht="15.75">
      <c r="A17" s="144">
        <v>13</v>
      </c>
      <c r="B17" s="48" t="s">
        <v>428</v>
      </c>
      <c r="C17" s="48" t="s">
        <v>637</v>
      </c>
      <c r="D17" s="49">
        <v>5158</v>
      </c>
      <c r="E17" s="50"/>
      <c r="F17" s="487" t="s">
        <v>1550</v>
      </c>
      <c r="G17" s="48"/>
    </row>
    <row r="18" spans="1:7" s="174" customFormat="1" ht="15.75">
      <c r="A18" s="144">
        <v>14</v>
      </c>
      <c r="B18" s="48" t="s">
        <v>432</v>
      </c>
      <c r="C18" s="48" t="s">
        <v>642</v>
      </c>
      <c r="D18" s="49">
        <v>2122</v>
      </c>
      <c r="E18" s="132"/>
      <c r="F18" s="487" t="s">
        <v>1550</v>
      </c>
      <c r="G18" s="170"/>
    </row>
    <row r="19" spans="1:7" s="174" customFormat="1" ht="15.75">
      <c r="A19" s="144">
        <v>15</v>
      </c>
      <c r="B19" s="122" t="s">
        <v>431</v>
      </c>
      <c r="C19" s="48" t="s">
        <v>646</v>
      </c>
      <c r="D19" s="49">
        <v>3531</v>
      </c>
      <c r="E19" s="132"/>
      <c r="F19" s="488" t="s">
        <v>1503</v>
      </c>
      <c r="G19" s="170"/>
    </row>
    <row r="20" spans="1:7" s="174" customFormat="1" ht="15.75">
      <c r="A20" s="144">
        <v>16</v>
      </c>
      <c r="B20" s="48" t="s">
        <v>1788</v>
      </c>
      <c r="C20" s="48" t="s">
        <v>639</v>
      </c>
      <c r="D20" s="49">
        <v>4913</v>
      </c>
      <c r="E20" s="132"/>
      <c r="F20" s="488" t="s">
        <v>1503</v>
      </c>
      <c r="G20" s="170"/>
    </row>
    <row r="21" spans="1:7" s="174" customFormat="1" ht="15.75">
      <c r="A21" s="144">
        <v>17</v>
      </c>
      <c r="B21" s="78" t="s">
        <v>420</v>
      </c>
      <c r="C21" s="78" t="s">
        <v>628</v>
      </c>
      <c r="D21" s="131">
        <v>3885</v>
      </c>
      <c r="E21" s="132"/>
      <c r="F21" s="488" t="s">
        <v>1503</v>
      </c>
      <c r="G21" s="170"/>
    </row>
    <row r="22" spans="1:7" s="174" customFormat="1" ht="15.75">
      <c r="A22" s="144">
        <v>18</v>
      </c>
      <c r="B22" s="78" t="s">
        <v>1754</v>
      </c>
      <c r="C22" s="78" t="s">
        <v>644</v>
      </c>
      <c r="D22" s="76">
        <v>1454</v>
      </c>
      <c r="E22" s="132"/>
      <c r="F22" s="488" t="s">
        <v>1503</v>
      </c>
      <c r="G22" s="170"/>
    </row>
    <row r="23" spans="1:7" s="174" customFormat="1" ht="15.75">
      <c r="A23" s="144">
        <v>19</v>
      </c>
      <c r="B23" s="78" t="s">
        <v>297</v>
      </c>
      <c r="C23" s="78" t="s">
        <v>645</v>
      </c>
      <c r="D23" s="131">
        <v>4419</v>
      </c>
      <c r="E23" s="132"/>
      <c r="F23" s="488" t="s">
        <v>1503</v>
      </c>
      <c r="G23" s="170"/>
    </row>
    <row r="24" spans="1:7" s="174" customFormat="1" ht="15.75">
      <c r="A24" s="144">
        <v>20</v>
      </c>
      <c r="B24" s="48" t="s">
        <v>430</v>
      </c>
      <c r="C24" s="48" t="s">
        <v>641</v>
      </c>
      <c r="D24" s="49">
        <v>3178</v>
      </c>
      <c r="E24" s="132"/>
      <c r="F24" s="488" t="s">
        <v>1503</v>
      </c>
      <c r="G24" s="170"/>
    </row>
    <row r="25" spans="2:4" ht="15.75">
      <c r="B25" s="170"/>
      <c r="C25" s="170"/>
      <c r="D25" s="162"/>
    </row>
    <row r="26" spans="2:4" ht="15.75">
      <c r="B26" s="155" t="s">
        <v>1872</v>
      </c>
      <c r="D26" s="49">
        <f>SUM(D5:D25)</f>
        <v>76984</v>
      </c>
    </row>
    <row r="27" spans="2:4" s="174" customFormat="1" ht="15.75">
      <c r="B27" s="160"/>
      <c r="D27" s="162"/>
    </row>
    <row r="28" spans="2:6" s="77" customFormat="1" ht="15.75">
      <c r="B28" s="488" t="s">
        <v>1503</v>
      </c>
      <c r="C28" s="128">
        <f>D12+SUM(D19:D24)</f>
        <v>21383</v>
      </c>
      <c r="D28" s="493">
        <f>C28/D26</f>
        <v>0.2777590148602307</v>
      </c>
      <c r="E28"/>
      <c r="F28"/>
    </row>
    <row r="29" spans="2:7" ht="15.75">
      <c r="B29" s="488" t="s">
        <v>1550</v>
      </c>
      <c r="C29" s="128">
        <f>SUM(D5:D11)+SUM(D13:D18)</f>
        <v>55601</v>
      </c>
      <c r="D29" s="493">
        <f>C29/D26</f>
        <v>0.7222409851397693</v>
      </c>
      <c r="E29"/>
      <c r="F29"/>
      <c r="G29"/>
    </row>
    <row r="30" spans="2:4" ht="15.75">
      <c r="B30" s="488"/>
      <c r="C30" s="128"/>
      <c r="D30" s="493"/>
    </row>
    <row r="36" ht="15.75">
      <c r="A36" s="168" t="s">
        <v>1789</v>
      </c>
    </row>
    <row r="37" ht="15.75">
      <c r="A37" s="167" t="s">
        <v>1787</v>
      </c>
    </row>
    <row r="38" ht="15.75">
      <c r="A38" s="170" t="s">
        <v>1791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3">
      <selection activeCell="B44" sqref="B44:D45"/>
    </sheetView>
  </sheetViews>
  <sheetFormatPr defaultColWidth="8.796875" defaultRowHeight="15"/>
  <cols>
    <col min="2" max="2" width="17.59765625" style="0" bestFit="1" customWidth="1"/>
    <col min="4" max="4" width="20.59765625" style="0" bestFit="1" customWidth="1"/>
    <col min="5" max="5" width="1.796875" style="0" customWidth="1"/>
    <col min="6" max="6" width="17.09765625" style="0" bestFit="1" customWidth="1"/>
  </cols>
  <sheetData>
    <row r="1" ht="15.75">
      <c r="A1" s="171" t="s">
        <v>1830</v>
      </c>
    </row>
    <row r="2" spans="2:6" ht="15.75">
      <c r="B2" s="152" t="s">
        <v>1753</v>
      </c>
      <c r="C2" s="152" t="s">
        <v>1752</v>
      </c>
      <c r="D2" s="113" t="s">
        <v>1751</v>
      </c>
      <c r="F2" s="113" t="s">
        <v>1880</v>
      </c>
    </row>
    <row r="3" spans="2:4" ht="15.75">
      <c r="B3" s="174"/>
      <c r="C3" s="174"/>
      <c r="D3" s="134">
        <v>2016</v>
      </c>
    </row>
    <row r="4" ht="15.75">
      <c r="D4" s="142">
        <f>SUM(D5:D41)</f>
        <v>76678</v>
      </c>
    </row>
    <row r="5" spans="1:6" ht="15.75">
      <c r="A5" s="144">
        <v>1</v>
      </c>
      <c r="B5" s="154" t="s">
        <v>1607</v>
      </c>
      <c r="C5" s="154" t="s">
        <v>1184</v>
      </c>
      <c r="D5" s="142">
        <v>2440</v>
      </c>
      <c r="F5" s="176" t="s">
        <v>1490</v>
      </c>
    </row>
    <row r="6" spans="1:6" ht="15.75">
      <c r="A6" s="144">
        <v>2</v>
      </c>
      <c r="B6" s="154" t="s">
        <v>607</v>
      </c>
      <c r="C6" s="154" t="s">
        <v>1187</v>
      </c>
      <c r="D6" s="142">
        <v>1660</v>
      </c>
      <c r="F6" s="179" t="s">
        <v>1490</v>
      </c>
    </row>
    <row r="7" spans="1:6" ht="15.75">
      <c r="A7" s="144">
        <v>3</v>
      </c>
      <c r="B7" s="154" t="s">
        <v>1610</v>
      </c>
      <c r="C7" s="154" t="s">
        <v>1188</v>
      </c>
      <c r="D7" s="142">
        <v>2808</v>
      </c>
      <c r="F7" s="180" t="s">
        <v>1490</v>
      </c>
    </row>
    <row r="8" spans="1:6" ht="15.75">
      <c r="A8" s="144">
        <v>4</v>
      </c>
      <c r="B8" s="154" t="s">
        <v>1611</v>
      </c>
      <c r="C8" s="154" t="s">
        <v>1190</v>
      </c>
      <c r="D8" s="142">
        <v>2596</v>
      </c>
      <c r="F8" s="181" t="s">
        <v>1490</v>
      </c>
    </row>
    <row r="9" spans="1:6" ht="15.75">
      <c r="A9" s="144">
        <v>5</v>
      </c>
      <c r="B9" s="154" t="s">
        <v>1612</v>
      </c>
      <c r="C9" s="154" t="s">
        <v>1191</v>
      </c>
      <c r="D9" s="142">
        <v>3139</v>
      </c>
      <c r="F9" s="182" t="s">
        <v>1490</v>
      </c>
    </row>
    <row r="10" spans="1:6" ht="15.75">
      <c r="A10" s="144">
        <v>6</v>
      </c>
      <c r="B10" s="154" t="s">
        <v>1613</v>
      </c>
      <c r="C10" s="154" t="s">
        <v>1192</v>
      </c>
      <c r="D10" s="142">
        <v>2436</v>
      </c>
      <c r="F10" s="183" t="s">
        <v>1490</v>
      </c>
    </row>
    <row r="11" spans="1:6" ht="15.75">
      <c r="A11" s="144">
        <v>7</v>
      </c>
      <c r="B11" s="154" t="s">
        <v>1614</v>
      </c>
      <c r="C11" s="154" t="s">
        <v>1193</v>
      </c>
      <c r="D11" s="142">
        <v>3956</v>
      </c>
      <c r="F11" s="184" t="s">
        <v>1490</v>
      </c>
    </row>
    <row r="12" spans="1:6" ht="15.75">
      <c r="A12" s="144">
        <v>8</v>
      </c>
      <c r="B12" s="154" t="s">
        <v>1615</v>
      </c>
      <c r="C12" s="154" t="s">
        <v>1194</v>
      </c>
      <c r="D12" s="142">
        <v>1157</v>
      </c>
      <c r="F12" s="185" t="s">
        <v>1490</v>
      </c>
    </row>
    <row r="13" spans="1:6" ht="15.75">
      <c r="A13" s="144">
        <v>9</v>
      </c>
      <c r="B13" s="154" t="s">
        <v>1622</v>
      </c>
      <c r="C13" s="154" t="s">
        <v>1201</v>
      </c>
      <c r="D13" s="142">
        <v>4171</v>
      </c>
      <c r="F13" s="186" t="s">
        <v>1490</v>
      </c>
    </row>
    <row r="14" spans="1:6" ht="15.75">
      <c r="A14" s="144">
        <v>10</v>
      </c>
      <c r="B14" s="154" t="s">
        <v>1618</v>
      </c>
      <c r="C14" s="154" t="s">
        <v>1197</v>
      </c>
      <c r="D14" s="142">
        <v>2232</v>
      </c>
      <c r="F14" s="187" t="s">
        <v>1490</v>
      </c>
    </row>
    <row r="15" spans="1:6" ht="15.75">
      <c r="A15" s="144">
        <v>11</v>
      </c>
      <c r="B15" s="154" t="s">
        <v>1619</v>
      </c>
      <c r="C15" s="154" t="s">
        <v>1198</v>
      </c>
      <c r="D15" s="142">
        <v>3662</v>
      </c>
      <c r="F15" s="187" t="s">
        <v>1490</v>
      </c>
    </row>
    <row r="16" spans="1:6" ht="15.75">
      <c r="A16" s="144">
        <v>12</v>
      </c>
      <c r="B16" s="154" t="s">
        <v>1620</v>
      </c>
      <c r="C16" s="154" t="s">
        <v>1199</v>
      </c>
      <c r="D16" s="142">
        <v>4357</v>
      </c>
      <c r="F16" s="187" t="s">
        <v>1490</v>
      </c>
    </row>
    <row r="17" spans="1:6" ht="15.75">
      <c r="A17" s="144">
        <v>13</v>
      </c>
      <c r="B17" s="154" t="s">
        <v>1621</v>
      </c>
      <c r="C17" s="154" t="s">
        <v>1200</v>
      </c>
      <c r="D17" s="142">
        <v>1591</v>
      </c>
      <c r="F17" s="187" t="s">
        <v>1490</v>
      </c>
    </row>
    <row r="18" spans="1:6" ht="15.75">
      <c r="A18" s="144">
        <v>14</v>
      </c>
      <c r="B18" s="154" t="s">
        <v>1633</v>
      </c>
      <c r="C18" s="154" t="s">
        <v>1212</v>
      </c>
      <c r="D18" s="142">
        <v>1549</v>
      </c>
      <c r="F18" s="188" t="s">
        <v>1490</v>
      </c>
    </row>
    <row r="19" spans="1:6" ht="15.75">
      <c r="A19" s="144">
        <v>15</v>
      </c>
      <c r="B19" s="154" t="s">
        <v>1634</v>
      </c>
      <c r="C19" s="154" t="s">
        <v>1213</v>
      </c>
      <c r="D19" s="142">
        <v>1283</v>
      </c>
      <c r="F19" s="189" t="s">
        <v>1490</v>
      </c>
    </row>
    <row r="20" spans="1:6" ht="15.75">
      <c r="A20" s="144">
        <v>16</v>
      </c>
      <c r="B20" s="154" t="s">
        <v>1637</v>
      </c>
      <c r="C20" s="154" t="s">
        <v>1217</v>
      </c>
      <c r="D20" s="142">
        <v>2008</v>
      </c>
      <c r="F20" s="190" t="s">
        <v>1490</v>
      </c>
    </row>
    <row r="21" spans="1:6" ht="15.75">
      <c r="A21" s="144">
        <v>17</v>
      </c>
      <c r="B21" s="154" t="s">
        <v>1639</v>
      </c>
      <c r="C21" s="154" t="s">
        <v>1219</v>
      </c>
      <c r="D21" s="142">
        <v>1391</v>
      </c>
      <c r="F21" s="191" t="s">
        <v>1490</v>
      </c>
    </row>
    <row r="22" spans="1:6" ht="15.75">
      <c r="A22" s="144">
        <v>18</v>
      </c>
      <c r="B22" s="154" t="s">
        <v>1640</v>
      </c>
      <c r="C22" s="154" t="s">
        <v>1220</v>
      </c>
      <c r="D22" s="142">
        <v>2582</v>
      </c>
      <c r="F22" s="191" t="s">
        <v>1490</v>
      </c>
    </row>
    <row r="23" spans="1:6" ht="15.75">
      <c r="A23" s="144">
        <v>19</v>
      </c>
      <c r="B23" s="154" t="s">
        <v>1647</v>
      </c>
      <c r="C23" s="154" t="s">
        <v>1333</v>
      </c>
      <c r="D23" s="142">
        <v>3283</v>
      </c>
      <c r="F23" s="192" t="s">
        <v>1490</v>
      </c>
    </row>
    <row r="24" spans="1:6" ht="15.75">
      <c r="A24" s="144">
        <v>20</v>
      </c>
      <c r="B24" s="154" t="s">
        <v>1648</v>
      </c>
      <c r="C24" s="154" t="s">
        <v>1334</v>
      </c>
      <c r="D24" s="142">
        <v>1236</v>
      </c>
      <c r="F24" s="192" t="s">
        <v>1490</v>
      </c>
    </row>
    <row r="25" spans="1:6" ht="15.75">
      <c r="A25" s="144">
        <v>21</v>
      </c>
      <c r="B25" s="154" t="s">
        <v>558</v>
      </c>
      <c r="C25" s="154" t="s">
        <v>1335</v>
      </c>
      <c r="D25" s="142">
        <v>878</v>
      </c>
      <c r="F25" s="192" t="s">
        <v>1490</v>
      </c>
    </row>
    <row r="26" spans="1:6" ht="15.75">
      <c r="A26" s="144">
        <v>22</v>
      </c>
      <c r="B26" s="154" t="s">
        <v>559</v>
      </c>
      <c r="C26" s="154" t="s">
        <v>1336</v>
      </c>
      <c r="D26" s="142">
        <v>2583</v>
      </c>
      <c r="F26" s="192" t="s">
        <v>1490</v>
      </c>
    </row>
    <row r="27" spans="1:6" ht="15.75">
      <c r="A27" s="144">
        <v>23</v>
      </c>
      <c r="B27" s="154" t="s">
        <v>1649</v>
      </c>
      <c r="C27" s="154" t="s">
        <v>1337</v>
      </c>
      <c r="D27" s="142">
        <v>1917</v>
      </c>
      <c r="F27" s="192" t="s">
        <v>1490</v>
      </c>
    </row>
    <row r="28" spans="1:6" ht="15.75">
      <c r="A28" s="144">
        <v>24</v>
      </c>
      <c r="B28" s="173" t="s">
        <v>560</v>
      </c>
      <c r="C28" s="154" t="s">
        <v>1338</v>
      </c>
      <c r="D28" s="142">
        <v>1267</v>
      </c>
      <c r="F28" s="192" t="s">
        <v>1490</v>
      </c>
    </row>
    <row r="29" spans="1:6" ht="15.75">
      <c r="A29" s="144">
        <v>25</v>
      </c>
      <c r="B29" s="154" t="s">
        <v>561</v>
      </c>
      <c r="C29" s="154" t="s">
        <v>1339</v>
      </c>
      <c r="D29" s="142">
        <v>1678</v>
      </c>
      <c r="F29" s="192" t="s">
        <v>1490</v>
      </c>
    </row>
    <row r="30" spans="1:6" ht="15.75">
      <c r="A30" s="144">
        <v>26</v>
      </c>
      <c r="B30" s="154" t="s">
        <v>562</v>
      </c>
      <c r="C30" s="154" t="s">
        <v>1340</v>
      </c>
      <c r="D30" s="142">
        <v>1409</v>
      </c>
      <c r="F30" s="192" t="s">
        <v>1490</v>
      </c>
    </row>
    <row r="31" spans="1:6" ht="15.75">
      <c r="A31" s="144">
        <v>27</v>
      </c>
      <c r="B31" s="154" t="s">
        <v>1651</v>
      </c>
      <c r="C31" s="154" t="s">
        <v>1345</v>
      </c>
      <c r="D31" s="142">
        <v>1281</v>
      </c>
      <c r="F31" s="193" t="s">
        <v>1490</v>
      </c>
    </row>
    <row r="32" spans="1:6" ht="15.75">
      <c r="A32" s="144">
        <v>28</v>
      </c>
      <c r="B32" s="71" t="s">
        <v>1631</v>
      </c>
      <c r="C32" s="71" t="s">
        <v>1210</v>
      </c>
      <c r="D32" s="69">
        <v>1371</v>
      </c>
      <c r="F32" s="194" t="s">
        <v>1518</v>
      </c>
    </row>
    <row r="33" spans="1:6" ht="15.75">
      <c r="A33" s="144">
        <v>29</v>
      </c>
      <c r="B33" s="71" t="s">
        <v>1638</v>
      </c>
      <c r="C33" s="71" t="s">
        <v>1218</v>
      </c>
      <c r="D33" s="69">
        <v>1543</v>
      </c>
      <c r="F33" s="195" t="s">
        <v>1518</v>
      </c>
    </row>
    <row r="34" spans="1:6" ht="15.75">
      <c r="A34" s="144">
        <v>30</v>
      </c>
      <c r="B34" s="71" t="s">
        <v>1641</v>
      </c>
      <c r="C34" s="71" t="s">
        <v>1222</v>
      </c>
      <c r="D34" s="69">
        <v>1491</v>
      </c>
      <c r="F34" s="197" t="s">
        <v>1518</v>
      </c>
    </row>
    <row r="35" spans="1:6" ht="15.75">
      <c r="A35" s="144">
        <v>31</v>
      </c>
      <c r="B35" s="71" t="s">
        <v>1642</v>
      </c>
      <c r="C35" s="71" t="s">
        <v>1223</v>
      </c>
      <c r="D35" s="69">
        <v>2155</v>
      </c>
      <c r="F35" s="197" t="s">
        <v>1518</v>
      </c>
    </row>
    <row r="36" spans="1:6" ht="15.75">
      <c r="A36" s="144">
        <v>32</v>
      </c>
      <c r="B36" s="71" t="s">
        <v>1643</v>
      </c>
      <c r="C36" s="71" t="s">
        <v>1328</v>
      </c>
      <c r="D36" s="69">
        <v>1965</v>
      </c>
      <c r="F36" s="197" t="s">
        <v>1518</v>
      </c>
    </row>
    <row r="37" spans="1:6" ht="15.75">
      <c r="A37" s="144">
        <v>33</v>
      </c>
      <c r="B37" s="71" t="s">
        <v>556</v>
      </c>
      <c r="C37" s="71" t="s">
        <v>1221</v>
      </c>
      <c r="D37" s="69">
        <v>1878</v>
      </c>
      <c r="F37" s="197" t="s">
        <v>1518</v>
      </c>
    </row>
    <row r="38" spans="1:6" ht="15.75">
      <c r="A38" s="144">
        <v>34</v>
      </c>
      <c r="B38" s="71" t="s">
        <v>76</v>
      </c>
      <c r="C38" s="71" t="s">
        <v>1183</v>
      </c>
      <c r="D38" s="69">
        <v>2130</v>
      </c>
      <c r="F38" s="197" t="s">
        <v>1518</v>
      </c>
    </row>
    <row r="39" spans="1:6" ht="15.75">
      <c r="A39" s="144">
        <v>35</v>
      </c>
      <c r="B39" s="71" t="s">
        <v>1645</v>
      </c>
      <c r="C39" s="71" t="s">
        <v>1330</v>
      </c>
      <c r="D39" s="69">
        <v>2347</v>
      </c>
      <c r="F39" s="197" t="s">
        <v>1518</v>
      </c>
    </row>
    <row r="40" spans="1:6" ht="15.75">
      <c r="A40" s="144">
        <v>36</v>
      </c>
      <c r="B40" s="67" t="s">
        <v>557</v>
      </c>
      <c r="C40" s="71" t="s">
        <v>1332</v>
      </c>
      <c r="D40" s="69">
        <v>1248</v>
      </c>
      <c r="F40" s="197" t="s">
        <v>1518</v>
      </c>
    </row>
    <row r="42" spans="2:4" ht="15.75">
      <c r="B42" s="176" t="s">
        <v>1490</v>
      </c>
      <c r="D42" s="142">
        <f>SUM(D5:D41)</f>
        <v>76678</v>
      </c>
    </row>
    <row r="44" spans="2:4" ht="15.75">
      <c r="B44" s="174" t="s">
        <v>1490</v>
      </c>
      <c r="C44" s="128">
        <f>SUM(D5:D31)</f>
        <v>60550</v>
      </c>
      <c r="D44" s="493">
        <f>C44/D42</f>
        <v>0.789665875479277</v>
      </c>
    </row>
    <row r="45" spans="2:4" ht="15.75">
      <c r="B45" s="174" t="s">
        <v>1518</v>
      </c>
      <c r="C45" s="128">
        <f>SUM(D32:D40)</f>
        <v>16128</v>
      </c>
      <c r="D45" s="493">
        <f>C45/D42</f>
        <v>0.21033412452072303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5">
      <selection activeCell="B45" sqref="B45:D46"/>
    </sheetView>
  </sheetViews>
  <sheetFormatPr defaultColWidth="8.796875" defaultRowHeight="15"/>
  <cols>
    <col min="1" max="1" width="3" style="40" customWidth="1"/>
    <col min="2" max="2" width="12.8984375" style="40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796875" style="40" customWidth="1"/>
    <col min="7" max="7" width="12" style="40" bestFit="1" customWidth="1"/>
    <col min="8" max="16384" width="8.8984375" style="40" customWidth="1"/>
  </cols>
  <sheetData>
    <row r="1" s="66" customFormat="1" ht="15.75">
      <c r="A1" s="68" t="s">
        <v>1853</v>
      </c>
    </row>
    <row r="2" spans="2:7" s="66" customFormat="1" ht="15.75">
      <c r="B2" s="51" t="s">
        <v>1753</v>
      </c>
      <c r="C2" s="51" t="s">
        <v>1752</v>
      </c>
      <c r="D2" s="51" t="s">
        <v>1751</v>
      </c>
      <c r="E2" s="51"/>
      <c r="F2" s="489" t="s">
        <v>1883</v>
      </c>
      <c r="G2" s="51"/>
    </row>
    <row r="3" spans="4:5" s="66" customFormat="1" ht="15.75">
      <c r="D3" s="54">
        <v>2016</v>
      </c>
      <c r="E3" s="54"/>
    </row>
    <row r="4" spans="4:7" s="67" customFormat="1" ht="15.75">
      <c r="D4" s="69">
        <f>SUM(D6:D41)</f>
        <v>72137</v>
      </c>
      <c r="E4" s="70"/>
      <c r="F4" s="153"/>
      <c r="G4" s="51"/>
    </row>
    <row r="5" spans="4:7" s="141" customFormat="1" ht="15.75">
      <c r="D5" s="142"/>
      <c r="E5" s="143"/>
      <c r="F5" s="152"/>
      <c r="G5" s="133"/>
    </row>
    <row r="6" spans="1:7" s="67" customFormat="1" ht="15.75">
      <c r="A6" s="144">
        <v>1</v>
      </c>
      <c r="B6" s="71" t="s">
        <v>1653</v>
      </c>
      <c r="C6" s="71" t="s">
        <v>1371</v>
      </c>
      <c r="D6" s="69">
        <v>2141</v>
      </c>
      <c r="E6" s="70"/>
      <c r="F6" s="490" t="s">
        <v>1552</v>
      </c>
      <c r="G6" s="71"/>
    </row>
    <row r="7" spans="1:7" s="67" customFormat="1" ht="15.75">
      <c r="A7" s="144">
        <v>2</v>
      </c>
      <c r="B7" s="71" t="s">
        <v>1654</v>
      </c>
      <c r="C7" s="71" t="s">
        <v>1372</v>
      </c>
      <c r="D7" s="69">
        <v>1941</v>
      </c>
      <c r="E7" s="70"/>
      <c r="F7" s="490" t="s">
        <v>1552</v>
      </c>
      <c r="G7" s="71"/>
    </row>
    <row r="8" spans="1:7" s="67" customFormat="1" ht="15.75">
      <c r="A8" s="144">
        <v>3</v>
      </c>
      <c r="B8" s="67" t="s">
        <v>137</v>
      </c>
      <c r="C8" s="71" t="s">
        <v>1374</v>
      </c>
      <c r="D8" s="69">
        <v>2190</v>
      </c>
      <c r="E8" s="70"/>
      <c r="F8" s="490" t="s">
        <v>1552</v>
      </c>
      <c r="G8" s="71"/>
    </row>
    <row r="9" spans="1:7" s="67" customFormat="1" ht="15.75">
      <c r="A9" s="144">
        <v>4</v>
      </c>
      <c r="B9" s="71" t="s">
        <v>584</v>
      </c>
      <c r="C9" s="71" t="s">
        <v>1409</v>
      </c>
      <c r="D9" s="69">
        <v>1547</v>
      </c>
      <c r="E9" s="70"/>
      <c r="F9" s="490" t="s">
        <v>1552</v>
      </c>
      <c r="G9" s="71"/>
    </row>
    <row r="10" spans="1:7" s="67" customFormat="1" ht="15.75">
      <c r="A10" s="144">
        <v>5</v>
      </c>
      <c r="B10" s="67" t="s">
        <v>586</v>
      </c>
      <c r="C10" s="71" t="s">
        <v>1379</v>
      </c>
      <c r="D10" s="69">
        <v>1437</v>
      </c>
      <c r="E10" s="70"/>
      <c r="F10" s="490" t="s">
        <v>1552</v>
      </c>
      <c r="G10" s="71"/>
    </row>
    <row r="11" spans="1:7" s="67" customFormat="1" ht="15.75">
      <c r="A11" s="144">
        <v>6</v>
      </c>
      <c r="B11" s="71" t="s">
        <v>1663</v>
      </c>
      <c r="C11" s="71" t="s">
        <v>1381</v>
      </c>
      <c r="D11" s="69">
        <v>1614</v>
      </c>
      <c r="E11" s="70"/>
      <c r="F11" s="490" t="s">
        <v>1552</v>
      </c>
      <c r="G11" s="71"/>
    </row>
    <row r="12" spans="1:7" s="67" customFormat="1" ht="15.75">
      <c r="A12" s="144">
        <v>7</v>
      </c>
      <c r="B12" s="71" t="s">
        <v>1664</v>
      </c>
      <c r="C12" s="71" t="s">
        <v>1411</v>
      </c>
      <c r="D12" s="69">
        <v>2202</v>
      </c>
      <c r="E12" s="70"/>
      <c r="F12" s="490" t="s">
        <v>1552</v>
      </c>
      <c r="G12" s="71"/>
    </row>
    <row r="13" spans="1:7" s="67" customFormat="1" ht="15.75">
      <c r="A13" s="144">
        <v>8</v>
      </c>
      <c r="B13" s="71" t="s">
        <v>1665</v>
      </c>
      <c r="C13" s="71" t="s">
        <v>1382</v>
      </c>
      <c r="D13" s="69">
        <v>1518</v>
      </c>
      <c r="E13" s="70"/>
      <c r="F13" s="490" t="s">
        <v>1552</v>
      </c>
      <c r="G13" s="71"/>
    </row>
    <row r="14" spans="1:7" s="67" customFormat="1" ht="15.75">
      <c r="A14" s="144">
        <v>9</v>
      </c>
      <c r="B14" s="71" t="s">
        <v>1667</v>
      </c>
      <c r="C14" s="71" t="s">
        <v>1412</v>
      </c>
      <c r="D14" s="69">
        <v>3599</v>
      </c>
      <c r="E14" s="70"/>
      <c r="F14" s="490" t="s">
        <v>1552</v>
      </c>
      <c r="G14" s="71"/>
    </row>
    <row r="15" spans="1:7" s="67" customFormat="1" ht="15.75">
      <c r="A15" s="144">
        <v>10</v>
      </c>
      <c r="B15" s="71" t="s">
        <v>1668</v>
      </c>
      <c r="C15" s="71" t="s">
        <v>1384</v>
      </c>
      <c r="D15" s="69">
        <v>1967</v>
      </c>
      <c r="E15" s="70"/>
      <c r="F15" s="490" t="s">
        <v>1552</v>
      </c>
      <c r="G15" s="71"/>
    </row>
    <row r="16" spans="1:7" s="67" customFormat="1" ht="15.75">
      <c r="A16" s="144">
        <v>11</v>
      </c>
      <c r="B16" s="71" t="s">
        <v>1669</v>
      </c>
      <c r="C16" s="71" t="s">
        <v>1385</v>
      </c>
      <c r="D16" s="69">
        <v>2141</v>
      </c>
      <c r="E16" s="70"/>
      <c r="F16" s="490" t="s">
        <v>1552</v>
      </c>
      <c r="G16" s="71"/>
    </row>
    <row r="17" spans="1:7" s="67" customFormat="1" ht="15.75">
      <c r="A17" s="144">
        <v>12</v>
      </c>
      <c r="B17" s="67" t="s">
        <v>587</v>
      </c>
      <c r="C17" s="71" t="s">
        <v>1386</v>
      </c>
      <c r="D17" s="69">
        <v>1549</v>
      </c>
      <c r="E17" s="70"/>
      <c r="F17" s="490" t="s">
        <v>1552</v>
      </c>
      <c r="G17" s="71"/>
    </row>
    <row r="18" spans="1:7" s="67" customFormat="1" ht="15.75">
      <c r="A18" s="144">
        <v>13</v>
      </c>
      <c r="B18" s="71" t="s">
        <v>1670</v>
      </c>
      <c r="C18" s="71" t="s">
        <v>1413</v>
      </c>
      <c r="D18" s="69">
        <v>2411</v>
      </c>
      <c r="E18" s="70"/>
      <c r="F18" s="490" t="s">
        <v>1552</v>
      </c>
      <c r="G18" s="71"/>
    </row>
    <row r="19" spans="1:7" s="67" customFormat="1" ht="15.75">
      <c r="A19" s="144">
        <v>14</v>
      </c>
      <c r="B19" s="71" t="s">
        <v>1672</v>
      </c>
      <c r="C19" s="71" t="s">
        <v>1388</v>
      </c>
      <c r="D19" s="69">
        <v>1812</v>
      </c>
      <c r="E19" s="70"/>
      <c r="F19" s="490" t="s">
        <v>1552</v>
      </c>
      <c r="G19" s="71"/>
    </row>
    <row r="20" spans="1:7" s="67" customFormat="1" ht="15.75">
      <c r="A20" s="144">
        <v>15</v>
      </c>
      <c r="B20" s="71" t="s">
        <v>1673</v>
      </c>
      <c r="C20" s="71" t="s">
        <v>1390</v>
      </c>
      <c r="D20" s="69">
        <v>3519</v>
      </c>
      <c r="E20" s="70"/>
      <c r="F20" s="490" t="s">
        <v>1552</v>
      </c>
      <c r="G20" s="71"/>
    </row>
    <row r="21" spans="1:7" s="67" customFormat="1" ht="15.75">
      <c r="A21" s="144">
        <v>16</v>
      </c>
      <c r="B21" s="71" t="s">
        <v>1674</v>
      </c>
      <c r="C21" s="71" t="s">
        <v>1391</v>
      </c>
      <c r="D21" s="69">
        <v>1402</v>
      </c>
      <c r="E21" s="70"/>
      <c r="F21" s="490" t="s">
        <v>1552</v>
      </c>
      <c r="G21" s="71"/>
    </row>
    <row r="22" spans="1:7" s="67" customFormat="1" ht="15.75">
      <c r="A22" s="144">
        <v>17</v>
      </c>
      <c r="B22" s="71" t="s">
        <v>588</v>
      </c>
      <c r="C22" s="71" t="s">
        <v>1393</v>
      </c>
      <c r="D22" s="69">
        <v>1818</v>
      </c>
      <c r="E22" s="70"/>
      <c r="F22" s="490" t="s">
        <v>1552</v>
      </c>
      <c r="G22" s="71"/>
    </row>
    <row r="23" spans="1:7" s="67" customFormat="1" ht="15.75">
      <c r="A23" s="144">
        <v>18</v>
      </c>
      <c r="B23" s="71" t="s">
        <v>589</v>
      </c>
      <c r="C23" s="71" t="s">
        <v>1395</v>
      </c>
      <c r="D23" s="69">
        <v>1383</v>
      </c>
      <c r="E23" s="70"/>
      <c r="F23" s="490" t="s">
        <v>1552</v>
      </c>
      <c r="G23" s="71"/>
    </row>
    <row r="24" spans="1:7" s="67" customFormat="1" ht="15.75">
      <c r="A24" s="144">
        <v>19</v>
      </c>
      <c r="B24" s="71" t="s">
        <v>1682</v>
      </c>
      <c r="C24" s="71" t="s">
        <v>1401</v>
      </c>
      <c r="D24" s="69">
        <v>1436</v>
      </c>
      <c r="E24" s="70"/>
      <c r="F24" s="490" t="s">
        <v>1552</v>
      </c>
      <c r="G24" s="71"/>
    </row>
    <row r="25" spans="1:7" s="67" customFormat="1" ht="15.75">
      <c r="A25" s="144">
        <v>20</v>
      </c>
      <c r="B25" s="71" t="s">
        <v>1683</v>
      </c>
      <c r="C25" s="71" t="s">
        <v>1415</v>
      </c>
      <c r="D25" s="69">
        <v>2838</v>
      </c>
      <c r="E25" s="70"/>
      <c r="F25" s="490" t="s">
        <v>1552</v>
      </c>
      <c r="G25" s="71"/>
    </row>
    <row r="26" spans="1:7" s="67" customFormat="1" ht="15.75">
      <c r="A26" s="144">
        <v>21</v>
      </c>
      <c r="B26" s="71" t="s">
        <v>1684</v>
      </c>
      <c r="C26" s="71" t="s">
        <v>1402</v>
      </c>
      <c r="D26" s="69">
        <v>2544</v>
      </c>
      <c r="E26" s="70"/>
      <c r="F26" s="490" t="s">
        <v>1552</v>
      </c>
      <c r="G26" s="71"/>
    </row>
    <row r="27" spans="1:7" s="67" customFormat="1" ht="15.75">
      <c r="A27" s="144">
        <v>22</v>
      </c>
      <c r="B27" s="71" t="s">
        <v>591</v>
      </c>
      <c r="C27" s="71" t="s">
        <v>1404</v>
      </c>
      <c r="D27" s="69">
        <v>1364</v>
      </c>
      <c r="E27" s="70"/>
      <c r="F27" s="490" t="s">
        <v>1552</v>
      </c>
      <c r="G27" s="71"/>
    </row>
    <row r="28" spans="1:7" s="67" customFormat="1" ht="15.75">
      <c r="A28" s="144">
        <v>23</v>
      </c>
      <c r="B28" s="71" t="s">
        <v>1686</v>
      </c>
      <c r="C28" s="71" t="s">
        <v>1405</v>
      </c>
      <c r="D28" s="69">
        <v>1631</v>
      </c>
      <c r="E28" s="70"/>
      <c r="F28" s="490" t="s">
        <v>1552</v>
      </c>
      <c r="G28" s="71"/>
    </row>
    <row r="29" spans="1:7" s="67" customFormat="1" ht="15.75">
      <c r="A29" s="144">
        <v>24</v>
      </c>
      <c r="B29" s="71" t="s">
        <v>1687</v>
      </c>
      <c r="C29" s="71" t="s">
        <v>1416</v>
      </c>
      <c r="D29" s="69">
        <v>1590</v>
      </c>
      <c r="E29" s="70"/>
      <c r="F29" s="490" t="s">
        <v>1552</v>
      </c>
      <c r="G29" s="71"/>
    </row>
    <row r="30" spans="1:7" s="67" customFormat="1" ht="15.75">
      <c r="A30" s="144">
        <v>25</v>
      </c>
      <c r="B30" s="67" t="s">
        <v>592</v>
      </c>
      <c r="C30" s="71" t="s">
        <v>1406</v>
      </c>
      <c r="D30" s="69">
        <v>1267</v>
      </c>
      <c r="E30" s="70"/>
      <c r="F30" s="490" t="s">
        <v>1552</v>
      </c>
      <c r="G30" s="71"/>
    </row>
    <row r="31" spans="1:7" s="173" customFormat="1" ht="15.75">
      <c r="A31" s="144">
        <v>26</v>
      </c>
      <c r="B31" s="71" t="s">
        <v>1655</v>
      </c>
      <c r="C31" s="71" t="s">
        <v>1373</v>
      </c>
      <c r="D31" s="69">
        <v>2540</v>
      </c>
      <c r="E31" s="143"/>
      <c r="F31" s="491" t="s">
        <v>1512</v>
      </c>
      <c r="G31" s="154"/>
    </row>
    <row r="32" spans="1:7" s="173" customFormat="1" ht="15.75">
      <c r="A32" s="144">
        <v>27</v>
      </c>
      <c r="B32" s="71" t="s">
        <v>1656</v>
      </c>
      <c r="C32" s="71" t="s">
        <v>1407</v>
      </c>
      <c r="D32" s="69">
        <v>2982</v>
      </c>
      <c r="E32" s="143"/>
      <c r="F32" s="491" t="s">
        <v>1512</v>
      </c>
      <c r="G32" s="154"/>
    </row>
    <row r="33" spans="1:7" s="173" customFormat="1" ht="15.75">
      <c r="A33" s="144">
        <v>28</v>
      </c>
      <c r="B33" s="71" t="s">
        <v>1657</v>
      </c>
      <c r="C33" s="71" t="s">
        <v>1408</v>
      </c>
      <c r="D33" s="69">
        <v>1482</v>
      </c>
      <c r="E33" s="143"/>
      <c r="F33" s="491" t="s">
        <v>1512</v>
      </c>
      <c r="G33" s="154"/>
    </row>
    <row r="34" spans="1:7" s="173" customFormat="1" ht="15.75">
      <c r="A34" s="144">
        <v>29</v>
      </c>
      <c r="B34" s="71" t="s">
        <v>1661</v>
      </c>
      <c r="C34" s="71" t="s">
        <v>1410</v>
      </c>
      <c r="D34" s="69">
        <v>3482</v>
      </c>
      <c r="E34" s="143"/>
      <c r="F34" s="491" t="s">
        <v>1512</v>
      </c>
      <c r="G34" s="154"/>
    </row>
    <row r="35" spans="1:7" s="173" customFormat="1" ht="15.75">
      <c r="A35" s="144">
        <v>30</v>
      </c>
      <c r="B35" s="71" t="s">
        <v>1662</v>
      </c>
      <c r="C35" s="71" t="s">
        <v>1380</v>
      </c>
      <c r="D35" s="69">
        <v>2023</v>
      </c>
      <c r="E35" s="143"/>
      <c r="F35" s="491" t="s">
        <v>1512</v>
      </c>
      <c r="G35" s="154"/>
    </row>
    <row r="36" spans="1:7" s="173" customFormat="1" ht="15.75">
      <c r="A36" s="144">
        <v>31</v>
      </c>
      <c r="B36" s="71" t="s">
        <v>1666</v>
      </c>
      <c r="C36" s="71" t="s">
        <v>1383</v>
      </c>
      <c r="D36" s="69">
        <v>1214</v>
      </c>
      <c r="E36" s="143"/>
      <c r="F36" s="491" t="s">
        <v>1512</v>
      </c>
      <c r="G36" s="154"/>
    </row>
    <row r="37" spans="1:7" s="173" customFormat="1" ht="15.75">
      <c r="A37" s="144">
        <v>32</v>
      </c>
      <c r="B37" s="71" t="s">
        <v>1675</v>
      </c>
      <c r="C37" s="71" t="s">
        <v>1392</v>
      </c>
      <c r="D37" s="69">
        <v>1824</v>
      </c>
      <c r="E37" s="143"/>
      <c r="F37" s="491" t="s">
        <v>1512</v>
      </c>
      <c r="G37" s="154"/>
    </row>
    <row r="38" spans="1:7" s="173" customFormat="1" ht="15.75">
      <c r="A38" s="144">
        <v>33</v>
      </c>
      <c r="B38" s="71" t="s">
        <v>1676</v>
      </c>
      <c r="C38" s="71" t="s">
        <v>1414</v>
      </c>
      <c r="D38" s="69">
        <v>1843</v>
      </c>
      <c r="E38" s="143"/>
      <c r="F38" s="491" t="s">
        <v>1512</v>
      </c>
      <c r="G38" s="154"/>
    </row>
    <row r="39" spans="1:7" s="173" customFormat="1" ht="15.75">
      <c r="A39" s="144">
        <v>34</v>
      </c>
      <c r="B39" s="71" t="s">
        <v>1677</v>
      </c>
      <c r="C39" s="71" t="s">
        <v>1394</v>
      </c>
      <c r="D39" s="69">
        <v>2649</v>
      </c>
      <c r="E39" s="143"/>
      <c r="F39" s="491" t="s">
        <v>1512</v>
      </c>
      <c r="G39" s="154"/>
    </row>
    <row r="40" spans="1:7" s="173" customFormat="1" ht="15.75">
      <c r="A40" s="144">
        <v>35</v>
      </c>
      <c r="B40" s="71" t="s">
        <v>1678</v>
      </c>
      <c r="C40" s="71" t="s">
        <v>1396</v>
      </c>
      <c r="D40" s="69">
        <v>2601</v>
      </c>
      <c r="E40" s="143"/>
      <c r="F40" s="491" t="s">
        <v>1512</v>
      </c>
      <c r="G40" s="154"/>
    </row>
    <row r="41" spans="1:7" s="173" customFormat="1" ht="15.75">
      <c r="A41" s="144">
        <v>36</v>
      </c>
      <c r="B41" s="154" t="s">
        <v>1876</v>
      </c>
      <c r="C41" s="154"/>
      <c r="D41" s="142">
        <v>636</v>
      </c>
      <c r="E41" s="143"/>
      <c r="F41" s="491" t="s">
        <v>1512</v>
      </c>
      <c r="G41" s="154"/>
    </row>
    <row r="42" spans="1:7" s="173" customFormat="1" ht="15.75">
      <c r="A42" s="144"/>
      <c r="B42" s="177"/>
      <c r="C42" s="154"/>
      <c r="D42" s="142"/>
      <c r="E42" s="143"/>
      <c r="F42" s="154"/>
      <c r="G42" s="154"/>
    </row>
    <row r="43" spans="2:5" s="67" customFormat="1" ht="15.75">
      <c r="B43" s="156" t="s">
        <v>1873</v>
      </c>
      <c r="D43" s="69">
        <f>D4</f>
        <v>72137</v>
      </c>
      <c r="E43" s="40"/>
    </row>
    <row r="44" spans="1:4" ht="15.75">
      <c r="A44" s="67"/>
      <c r="B44" s="67"/>
      <c r="C44" s="67"/>
      <c r="D44" s="67"/>
    </row>
    <row r="45" spans="2:4" ht="15.75">
      <c r="B45" s="491" t="s">
        <v>1512</v>
      </c>
      <c r="C45" s="128">
        <f>SUM(D31:D41)</f>
        <v>23276</v>
      </c>
      <c r="D45" s="493">
        <f>C45/D43</f>
        <v>0.3226638202309494</v>
      </c>
    </row>
    <row r="46" spans="2:4" ht="15.75">
      <c r="B46" s="491" t="s">
        <v>1552</v>
      </c>
      <c r="C46" s="128">
        <f>SUM(D6:D30)</f>
        <v>48861</v>
      </c>
      <c r="D46" s="493">
        <f>C46/D43</f>
        <v>0.6773361797690506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7">
      <selection activeCell="C43" sqref="C43"/>
    </sheetView>
  </sheetViews>
  <sheetFormatPr defaultColWidth="8.796875" defaultRowHeight="15"/>
  <cols>
    <col min="2" max="2" width="17.19921875" style="0" bestFit="1" customWidth="1"/>
    <col min="3" max="3" width="8.296875" style="0" bestFit="1" customWidth="1"/>
    <col min="4" max="4" width="20.59765625" style="0" bestFit="1" customWidth="1"/>
    <col min="6" max="6" width="18.19921875" style="0" bestFit="1" customWidth="1"/>
  </cols>
  <sheetData>
    <row r="1" ht="15.75">
      <c r="A1" s="171" t="s">
        <v>1829</v>
      </c>
    </row>
    <row r="2" spans="2:6" ht="15.75">
      <c r="B2" s="152" t="s">
        <v>1753</v>
      </c>
      <c r="C2" s="152" t="s">
        <v>1752</v>
      </c>
      <c r="D2" s="152" t="s">
        <v>1751</v>
      </c>
      <c r="F2" s="489" t="s">
        <v>1883</v>
      </c>
    </row>
    <row r="3" spans="2:4" ht="15.75">
      <c r="B3" s="152"/>
      <c r="C3" s="152"/>
      <c r="D3" s="134">
        <v>2016</v>
      </c>
    </row>
    <row r="4" spans="2:5" ht="15.75">
      <c r="B4" s="152"/>
      <c r="C4" s="152"/>
      <c r="D4" s="162">
        <f>SUM(D5:D38)</f>
        <v>77425</v>
      </c>
      <c r="E4" t="s">
        <v>1792</v>
      </c>
    </row>
    <row r="5" spans="1:6" ht="15.75">
      <c r="A5" s="144">
        <v>1</v>
      </c>
      <c r="B5" s="492" t="s">
        <v>1740</v>
      </c>
      <c r="C5" s="74" t="s">
        <v>205</v>
      </c>
      <c r="D5" s="162">
        <v>4906</v>
      </c>
      <c r="E5" s="174"/>
      <c r="F5" s="174" t="s">
        <v>1888</v>
      </c>
    </row>
    <row r="6" spans="1:6" ht="15.75">
      <c r="A6" s="144">
        <v>2</v>
      </c>
      <c r="B6" s="492" t="s">
        <v>1741</v>
      </c>
      <c r="C6" s="74" t="s">
        <v>206</v>
      </c>
      <c r="D6" s="162">
        <v>2882</v>
      </c>
      <c r="E6" s="174"/>
      <c r="F6" s="174" t="s">
        <v>1888</v>
      </c>
    </row>
    <row r="7" spans="1:6" ht="15.75">
      <c r="A7" s="144">
        <v>3</v>
      </c>
      <c r="B7" s="492" t="s">
        <v>1742</v>
      </c>
      <c r="C7" s="74" t="s">
        <v>207</v>
      </c>
      <c r="D7" s="162">
        <v>3626</v>
      </c>
      <c r="E7" s="174"/>
      <c r="F7" s="174" t="s">
        <v>1888</v>
      </c>
    </row>
    <row r="8" spans="1:6" ht="15.75">
      <c r="A8" s="144">
        <v>4</v>
      </c>
      <c r="B8" s="492" t="s">
        <v>1743</v>
      </c>
      <c r="C8" s="74" t="s">
        <v>208</v>
      </c>
      <c r="D8" s="162">
        <v>6146</v>
      </c>
      <c r="E8" s="174"/>
      <c r="F8" s="174" t="s">
        <v>1888</v>
      </c>
    </row>
    <row r="9" spans="1:6" ht="15.75">
      <c r="A9" s="144">
        <v>5</v>
      </c>
      <c r="B9" s="492" t="s">
        <v>1744</v>
      </c>
      <c r="C9" s="74" t="s">
        <v>209</v>
      </c>
      <c r="D9" s="162">
        <v>4874</v>
      </c>
      <c r="E9" s="174"/>
      <c r="F9" s="174" t="s">
        <v>1888</v>
      </c>
    </row>
    <row r="10" spans="1:6" ht="15.75">
      <c r="A10" s="144">
        <v>6</v>
      </c>
      <c r="B10" s="492" t="s">
        <v>1745</v>
      </c>
      <c r="C10" s="74" t="s">
        <v>210</v>
      </c>
      <c r="D10" s="162">
        <v>3963</v>
      </c>
      <c r="E10" s="174"/>
      <c r="F10" s="174" t="s">
        <v>1888</v>
      </c>
    </row>
    <row r="11" spans="1:6" ht="15.75">
      <c r="A11" s="144">
        <v>7</v>
      </c>
      <c r="B11" s="492" t="s">
        <v>1746</v>
      </c>
      <c r="C11" s="74" t="s">
        <v>211</v>
      </c>
      <c r="D11" s="162">
        <v>4621</v>
      </c>
      <c r="E11" s="174"/>
      <c r="F11" s="174" t="s">
        <v>1888</v>
      </c>
    </row>
    <row r="12" spans="1:6" ht="15.75">
      <c r="A12" s="144">
        <v>8</v>
      </c>
      <c r="B12" s="492" t="s">
        <v>1747</v>
      </c>
      <c r="C12" s="74" t="s">
        <v>212</v>
      </c>
      <c r="D12" s="162">
        <v>4407</v>
      </c>
      <c r="E12" s="174"/>
      <c r="F12" s="174" t="s">
        <v>1888</v>
      </c>
    </row>
    <row r="13" spans="1:6" ht="15.75">
      <c r="A13" s="144">
        <v>9</v>
      </c>
      <c r="B13" s="492" t="s">
        <v>1748</v>
      </c>
      <c r="C13" s="74" t="s">
        <v>213</v>
      </c>
      <c r="D13" s="162">
        <v>4430</v>
      </c>
      <c r="E13" s="174"/>
      <c r="F13" s="174" t="s">
        <v>1888</v>
      </c>
    </row>
    <row r="14" spans="1:6" ht="15.75">
      <c r="A14" s="144">
        <v>10</v>
      </c>
      <c r="B14" s="492" t="s">
        <v>1749</v>
      </c>
      <c r="C14" s="74" t="s">
        <v>214</v>
      </c>
      <c r="D14" s="162">
        <v>5229</v>
      </c>
      <c r="E14" s="174"/>
      <c r="F14" s="174" t="s">
        <v>1888</v>
      </c>
    </row>
    <row r="15" spans="1:6" ht="15.75">
      <c r="A15" s="144">
        <v>11</v>
      </c>
      <c r="B15" s="492" t="s">
        <v>1750</v>
      </c>
      <c r="C15" s="74" t="s">
        <v>215</v>
      </c>
      <c r="D15" s="162">
        <v>4203</v>
      </c>
      <c r="E15" s="174"/>
      <c r="F15" s="174" t="s">
        <v>1888</v>
      </c>
    </row>
    <row r="16" spans="1:6" ht="15.75">
      <c r="A16" s="144">
        <v>12</v>
      </c>
      <c r="B16" s="492" t="s">
        <v>1801</v>
      </c>
      <c r="C16" s="488" t="s">
        <v>813</v>
      </c>
      <c r="D16" s="162">
        <v>971</v>
      </c>
      <c r="E16" s="174"/>
      <c r="F16" s="174" t="s">
        <v>606</v>
      </c>
    </row>
    <row r="17" spans="1:6" ht="15.75">
      <c r="A17" s="144">
        <v>13</v>
      </c>
      <c r="B17" s="492" t="s">
        <v>1803</v>
      </c>
      <c r="C17" s="488" t="s">
        <v>825</v>
      </c>
      <c r="D17" s="162">
        <v>710</v>
      </c>
      <c r="E17" s="174"/>
      <c r="F17" s="174" t="s">
        <v>606</v>
      </c>
    </row>
    <row r="18" spans="1:6" ht="15.75">
      <c r="A18" s="144">
        <v>14</v>
      </c>
      <c r="B18" s="492" t="s">
        <v>249</v>
      </c>
      <c r="C18" s="488" t="s">
        <v>878</v>
      </c>
      <c r="D18" s="162">
        <v>1624</v>
      </c>
      <c r="E18" s="174"/>
      <c r="F18" s="174" t="s">
        <v>606</v>
      </c>
    </row>
    <row r="19" spans="1:6" ht="15.75">
      <c r="A19" s="144">
        <v>15</v>
      </c>
      <c r="B19" s="492" t="s">
        <v>1802</v>
      </c>
      <c r="C19" s="488" t="s">
        <v>815</v>
      </c>
      <c r="D19" s="162">
        <v>1020</v>
      </c>
      <c r="E19" s="174"/>
      <c r="F19" s="174" t="s">
        <v>606</v>
      </c>
    </row>
    <row r="20" spans="1:6" ht="15.75">
      <c r="A20" s="144">
        <v>16</v>
      </c>
      <c r="B20" s="492" t="s">
        <v>1809</v>
      </c>
      <c r="C20" s="488" t="s">
        <v>861</v>
      </c>
      <c r="D20" s="162">
        <v>1293</v>
      </c>
      <c r="E20" s="174"/>
      <c r="F20" s="174" t="s">
        <v>606</v>
      </c>
    </row>
    <row r="21" spans="1:6" ht="15.75">
      <c r="A21" s="144">
        <v>17</v>
      </c>
      <c r="B21" s="492" t="s">
        <v>1804</v>
      </c>
      <c r="C21" s="488" t="s">
        <v>827</v>
      </c>
      <c r="D21" s="162">
        <v>1263</v>
      </c>
      <c r="E21" s="174"/>
      <c r="F21" s="174" t="s">
        <v>606</v>
      </c>
    </row>
    <row r="22" spans="1:6" ht="15.75">
      <c r="A22" s="144">
        <v>18</v>
      </c>
      <c r="B22" s="492" t="s">
        <v>1805</v>
      </c>
      <c r="C22" s="488" t="s">
        <v>836</v>
      </c>
      <c r="D22" s="162">
        <v>1559</v>
      </c>
      <c r="E22" s="174"/>
      <c r="F22" s="174" t="s">
        <v>606</v>
      </c>
    </row>
    <row r="23" spans="1:6" ht="15.75">
      <c r="A23" s="144">
        <v>19</v>
      </c>
      <c r="B23" s="492" t="s">
        <v>241</v>
      </c>
      <c r="C23" s="488" t="s">
        <v>863</v>
      </c>
      <c r="D23" s="162">
        <v>1636</v>
      </c>
      <c r="E23" s="174"/>
      <c r="F23" s="174" t="s">
        <v>606</v>
      </c>
    </row>
    <row r="24" spans="1:6" ht="15.75">
      <c r="A24" s="144">
        <v>20</v>
      </c>
      <c r="B24" s="492" t="s">
        <v>244</v>
      </c>
      <c r="C24" s="488" t="s">
        <v>870</v>
      </c>
      <c r="D24" s="162">
        <v>2079</v>
      </c>
      <c r="E24" s="174"/>
      <c r="F24" s="174" t="s">
        <v>606</v>
      </c>
    </row>
    <row r="25" spans="1:6" ht="15.75">
      <c r="A25" s="144">
        <v>21</v>
      </c>
      <c r="B25" s="492" t="s">
        <v>1424</v>
      </c>
      <c r="C25" s="488" t="s">
        <v>860</v>
      </c>
      <c r="D25" s="162">
        <v>1344</v>
      </c>
      <c r="E25" s="174"/>
      <c r="F25" s="174" t="s">
        <v>606</v>
      </c>
    </row>
    <row r="26" spans="1:6" ht="15.75">
      <c r="A26" s="144">
        <v>22</v>
      </c>
      <c r="B26" s="492" t="s">
        <v>196</v>
      </c>
      <c r="C26" s="488" t="s">
        <v>821</v>
      </c>
      <c r="D26" s="162">
        <v>1438</v>
      </c>
      <c r="E26" s="174"/>
      <c r="F26" s="174" t="s">
        <v>606</v>
      </c>
    </row>
    <row r="27" spans="1:6" ht="15.75">
      <c r="A27" s="144">
        <v>23</v>
      </c>
      <c r="B27" s="492" t="s">
        <v>1423</v>
      </c>
      <c r="C27" s="488" t="s">
        <v>856</v>
      </c>
      <c r="D27" s="162">
        <v>1671</v>
      </c>
      <c r="E27" s="174"/>
      <c r="F27" s="174" t="s">
        <v>606</v>
      </c>
    </row>
    <row r="28" spans="1:6" ht="15.75">
      <c r="A28" s="144">
        <v>24</v>
      </c>
      <c r="B28" s="492" t="s">
        <v>1808</v>
      </c>
      <c r="C28" s="488" t="s">
        <v>850</v>
      </c>
      <c r="D28" s="162">
        <v>1289</v>
      </c>
      <c r="E28" s="174"/>
      <c r="F28" s="174" t="s">
        <v>606</v>
      </c>
    </row>
    <row r="29" spans="1:6" ht="15.75">
      <c r="A29" s="144">
        <v>25</v>
      </c>
      <c r="B29" s="492" t="s">
        <v>233</v>
      </c>
      <c r="C29" s="488" t="s">
        <v>859</v>
      </c>
      <c r="D29" s="162">
        <v>1556</v>
      </c>
      <c r="E29" s="174"/>
      <c r="F29" s="174" t="s">
        <v>606</v>
      </c>
    </row>
    <row r="30" spans="1:6" ht="15.75">
      <c r="A30" s="144">
        <v>26</v>
      </c>
      <c r="B30" s="492" t="s">
        <v>223</v>
      </c>
      <c r="C30" s="488" t="s">
        <v>840</v>
      </c>
      <c r="D30" s="162">
        <v>835</v>
      </c>
      <c r="E30" s="174"/>
      <c r="F30" s="174" t="s">
        <v>606</v>
      </c>
    </row>
    <row r="31" spans="1:6" ht="15.75">
      <c r="A31" s="144">
        <v>27</v>
      </c>
      <c r="B31" s="492" t="s">
        <v>221</v>
      </c>
      <c r="C31" s="488" t="s">
        <v>837</v>
      </c>
      <c r="D31" s="162">
        <v>1139</v>
      </c>
      <c r="E31" s="174"/>
      <c r="F31" s="174" t="s">
        <v>606</v>
      </c>
    </row>
    <row r="32" spans="1:6" ht="15.75">
      <c r="A32" s="144">
        <v>28</v>
      </c>
      <c r="B32" s="492" t="s">
        <v>218</v>
      </c>
      <c r="C32" s="488" t="s">
        <v>828</v>
      </c>
      <c r="D32" s="162">
        <v>1098</v>
      </c>
      <c r="E32" s="174"/>
      <c r="F32" s="174" t="s">
        <v>606</v>
      </c>
    </row>
    <row r="33" spans="1:6" ht="15.75">
      <c r="A33" s="144">
        <v>29</v>
      </c>
      <c r="B33" s="492" t="s">
        <v>232</v>
      </c>
      <c r="C33" s="488" t="s">
        <v>854</v>
      </c>
      <c r="D33" s="162">
        <v>1446</v>
      </c>
      <c r="E33" s="174"/>
      <c r="F33" s="174" t="s">
        <v>606</v>
      </c>
    </row>
    <row r="34" spans="1:6" ht="15.75">
      <c r="A34" s="144">
        <v>30</v>
      </c>
      <c r="B34" s="492" t="s">
        <v>1422</v>
      </c>
      <c r="C34" s="488" t="s">
        <v>855</v>
      </c>
      <c r="D34" s="162">
        <v>839</v>
      </c>
      <c r="E34" s="174"/>
      <c r="F34" s="174" t="s">
        <v>606</v>
      </c>
    </row>
    <row r="35" spans="1:6" ht="15.75">
      <c r="A35" s="144">
        <v>31</v>
      </c>
      <c r="B35" s="492" t="s">
        <v>29</v>
      </c>
      <c r="C35" s="488" t="s">
        <v>835</v>
      </c>
      <c r="D35" s="162">
        <v>420</v>
      </c>
      <c r="E35" s="174"/>
      <c r="F35" s="174" t="s">
        <v>606</v>
      </c>
    </row>
    <row r="36" spans="1:6" ht="15.75">
      <c r="A36" s="144">
        <v>32</v>
      </c>
      <c r="B36" s="492" t="s">
        <v>217</v>
      </c>
      <c r="C36" s="488" t="s">
        <v>826</v>
      </c>
      <c r="D36" s="162">
        <v>496</v>
      </c>
      <c r="E36" s="174"/>
      <c r="F36" s="174" t="s">
        <v>606</v>
      </c>
    </row>
    <row r="37" spans="1:6" ht="15.75">
      <c r="A37" s="144">
        <v>33</v>
      </c>
      <c r="B37" s="492" t="s">
        <v>224</v>
      </c>
      <c r="C37" s="488" t="s">
        <v>841</v>
      </c>
      <c r="D37" s="162">
        <v>881</v>
      </c>
      <c r="E37" s="174"/>
      <c r="F37" s="174" t="s">
        <v>606</v>
      </c>
    </row>
    <row r="38" spans="1:6" ht="15.75">
      <c r="A38" s="144">
        <v>34</v>
      </c>
      <c r="B38" s="492" t="s">
        <v>1811</v>
      </c>
      <c r="C38" s="488" t="s">
        <v>874</v>
      </c>
      <c r="D38" s="162">
        <v>1531</v>
      </c>
      <c r="E38" s="174"/>
      <c r="F38" s="174" t="s">
        <v>606</v>
      </c>
    </row>
    <row r="39" spans="2:6" ht="15.75">
      <c r="B39" s="160" t="s">
        <v>1828</v>
      </c>
      <c r="C39" s="174"/>
      <c r="D39" s="162">
        <f>SUM(D5:D38)</f>
        <v>77425</v>
      </c>
      <c r="E39" s="174"/>
      <c r="F39" s="174"/>
    </row>
    <row r="40" spans="2:6" ht="15.75">
      <c r="B40" s="174"/>
      <c r="C40" s="174"/>
      <c r="D40" s="174"/>
      <c r="E40" s="174"/>
      <c r="F40" s="174"/>
    </row>
    <row r="41" spans="2:6" ht="15.75">
      <c r="B41" s="174" t="s">
        <v>606</v>
      </c>
      <c r="C41" s="128">
        <f>SUM(D16:D38)</f>
        <v>28138</v>
      </c>
      <c r="D41" s="493">
        <f>C41/D39</f>
        <v>0.36342266709719084</v>
      </c>
      <c r="E41" s="174"/>
      <c r="F41" s="174"/>
    </row>
    <row r="42" spans="2:6" ht="15.75">
      <c r="B42" s="174" t="s">
        <v>1888</v>
      </c>
      <c r="C42" s="128">
        <f>SUM(D5:D15)</f>
        <v>49287</v>
      </c>
      <c r="D42" s="493">
        <f>C42/D39</f>
        <v>0.6365773329028092</v>
      </c>
      <c r="E42" s="174"/>
      <c r="F42" s="174"/>
    </row>
    <row r="47" ht="15.75">
      <c r="A47" s="174" t="s">
        <v>1812</v>
      </c>
    </row>
    <row r="48" ht="15.75">
      <c r="A48" s="174" t="s">
        <v>1813</v>
      </c>
    </row>
    <row r="49" ht="15.75">
      <c r="A49" s="174" t="s">
        <v>1814</v>
      </c>
    </row>
    <row r="50" ht="15.75">
      <c r="A50" s="174" t="s">
        <v>1815</v>
      </c>
    </row>
    <row r="51" ht="15.75">
      <c r="A51" s="174" t="s">
        <v>1816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4">
      <selection activeCell="B61" sqref="B61:D62"/>
    </sheetView>
  </sheetViews>
  <sheetFormatPr defaultColWidth="8.796875" defaultRowHeight="15"/>
  <cols>
    <col min="2" max="2" width="26.59765625" style="0" bestFit="1" customWidth="1"/>
    <col min="4" max="4" width="20.59765625" style="0" bestFit="1" customWidth="1"/>
    <col min="5" max="5" width="4.69921875" style="0" customWidth="1"/>
    <col min="6" max="6" width="17.09765625" style="0" bestFit="1" customWidth="1"/>
  </cols>
  <sheetData>
    <row r="1" ht="15.75">
      <c r="A1" s="152" t="s">
        <v>1831</v>
      </c>
    </row>
    <row r="2" spans="2:6" ht="15.75">
      <c r="B2" s="152" t="s">
        <v>1753</v>
      </c>
      <c r="C2" s="152" t="s">
        <v>1752</v>
      </c>
      <c r="D2" s="113" t="s">
        <v>1751</v>
      </c>
      <c r="E2" s="196"/>
      <c r="F2" s="196" t="s">
        <v>1880</v>
      </c>
    </row>
    <row r="3" spans="2:4" ht="15.75">
      <c r="B3" s="174"/>
      <c r="C3" s="174"/>
      <c r="D3" s="134">
        <v>2016</v>
      </c>
    </row>
    <row r="4" ht="15.75">
      <c r="D4" s="57">
        <f>SUM(D5:D57)</f>
        <v>72115</v>
      </c>
    </row>
    <row r="5" spans="1:6" ht="15.75">
      <c r="A5" s="121">
        <v>1</v>
      </c>
      <c r="B5" s="98" t="s">
        <v>350</v>
      </c>
      <c r="C5" s="98" t="s">
        <v>929</v>
      </c>
      <c r="D5" s="57">
        <v>1110</v>
      </c>
      <c r="F5" s="198" t="s">
        <v>1493</v>
      </c>
    </row>
    <row r="6" spans="1:6" ht="15.75">
      <c r="A6" s="121">
        <v>2</v>
      </c>
      <c r="B6" s="98" t="s">
        <v>1889</v>
      </c>
      <c r="C6" s="98" t="s">
        <v>931</v>
      </c>
      <c r="D6" s="57">
        <v>1099</v>
      </c>
      <c r="F6" s="199" t="s">
        <v>1493</v>
      </c>
    </row>
    <row r="7" spans="1:6" ht="15.75">
      <c r="A7" s="144">
        <v>3</v>
      </c>
      <c r="B7" s="98" t="s">
        <v>519</v>
      </c>
      <c r="C7" s="98" t="s">
        <v>934</v>
      </c>
      <c r="D7" s="57">
        <v>957</v>
      </c>
      <c r="F7" s="200" t="s">
        <v>1493</v>
      </c>
    </row>
    <row r="8" spans="1:6" ht="15.75">
      <c r="A8" s="144">
        <v>4</v>
      </c>
      <c r="B8" s="98" t="s">
        <v>353</v>
      </c>
      <c r="C8" s="98" t="s">
        <v>935</v>
      </c>
      <c r="D8" s="57">
        <v>1809</v>
      </c>
      <c r="F8" s="200" t="s">
        <v>1493</v>
      </c>
    </row>
    <row r="9" spans="1:6" ht="15.75">
      <c r="A9" s="144">
        <v>5</v>
      </c>
      <c r="B9" s="98" t="s">
        <v>354</v>
      </c>
      <c r="C9" s="98" t="s">
        <v>936</v>
      </c>
      <c r="D9" s="57">
        <v>774</v>
      </c>
      <c r="F9" s="200" t="s">
        <v>1493</v>
      </c>
    </row>
    <row r="10" spans="1:6" ht="15.75">
      <c r="A10" s="144">
        <v>6</v>
      </c>
      <c r="B10" s="98" t="s">
        <v>521</v>
      </c>
      <c r="C10" s="98" t="s">
        <v>939</v>
      </c>
      <c r="D10" s="57">
        <v>2202</v>
      </c>
      <c r="F10" s="200" t="s">
        <v>1493</v>
      </c>
    </row>
    <row r="11" spans="1:6" ht="15.75">
      <c r="A11" s="144">
        <v>7</v>
      </c>
      <c r="B11" s="98" t="s">
        <v>356</v>
      </c>
      <c r="C11" s="98" t="s">
        <v>940</v>
      </c>
      <c r="D11" s="57">
        <v>1486</v>
      </c>
      <c r="F11" s="200" t="s">
        <v>1493</v>
      </c>
    </row>
    <row r="12" spans="1:6" ht="15.75">
      <c r="A12" s="144">
        <v>8</v>
      </c>
      <c r="B12" s="98" t="s">
        <v>357</v>
      </c>
      <c r="C12" s="98" t="s">
        <v>941</v>
      </c>
      <c r="D12" s="57">
        <v>1045</v>
      </c>
      <c r="F12" s="200" t="s">
        <v>1493</v>
      </c>
    </row>
    <row r="13" spans="1:6" ht="15.75">
      <c r="A13" s="144">
        <v>9</v>
      </c>
      <c r="B13" s="98" t="s">
        <v>599</v>
      </c>
      <c r="C13" s="98" t="s">
        <v>943</v>
      </c>
      <c r="D13" s="57">
        <v>1030</v>
      </c>
      <c r="F13" s="200" t="s">
        <v>1493</v>
      </c>
    </row>
    <row r="14" spans="1:6" ht="15.75">
      <c r="A14" s="144">
        <v>10</v>
      </c>
      <c r="B14" s="98" t="s">
        <v>360</v>
      </c>
      <c r="C14" s="98" t="s">
        <v>946</v>
      </c>
      <c r="D14" s="57">
        <v>1754</v>
      </c>
      <c r="F14" s="200" t="s">
        <v>1493</v>
      </c>
    </row>
    <row r="15" spans="1:6" ht="15.75">
      <c r="A15" s="144">
        <v>11</v>
      </c>
      <c r="B15" s="98" t="s">
        <v>361</v>
      </c>
      <c r="C15" s="98" t="s">
        <v>948</v>
      </c>
      <c r="D15" s="57">
        <v>1163</v>
      </c>
      <c r="F15" s="200" t="s">
        <v>1493</v>
      </c>
    </row>
    <row r="16" spans="1:6" ht="15.75">
      <c r="A16" s="144">
        <v>12</v>
      </c>
      <c r="B16" s="98" t="s">
        <v>362</v>
      </c>
      <c r="C16" s="98" t="s">
        <v>949</v>
      </c>
      <c r="D16" s="57">
        <v>1137</v>
      </c>
      <c r="F16" s="200" t="s">
        <v>1493</v>
      </c>
    </row>
    <row r="17" spans="1:6" ht="15.75">
      <c r="A17" s="144">
        <v>13</v>
      </c>
      <c r="B17" s="98" t="s">
        <v>364</v>
      </c>
      <c r="C17" s="98" t="s">
        <v>951</v>
      </c>
      <c r="D17" s="57">
        <v>2221</v>
      </c>
      <c r="F17" s="200" t="s">
        <v>1493</v>
      </c>
    </row>
    <row r="18" spans="1:6" ht="15.75">
      <c r="A18" s="144">
        <v>14</v>
      </c>
      <c r="B18" s="98" t="s">
        <v>525</v>
      </c>
      <c r="C18" s="98" t="s">
        <v>952</v>
      </c>
      <c r="D18" s="57">
        <v>1103</v>
      </c>
      <c r="F18" s="200" t="s">
        <v>1493</v>
      </c>
    </row>
    <row r="19" spans="1:6" ht="15.75">
      <c r="A19" s="144">
        <v>15</v>
      </c>
      <c r="B19" s="98" t="s">
        <v>1700</v>
      </c>
      <c r="C19" s="98" t="s">
        <v>953</v>
      </c>
      <c r="D19" s="57">
        <v>861</v>
      </c>
      <c r="F19" s="200" t="s">
        <v>1493</v>
      </c>
    </row>
    <row r="20" spans="1:6" ht="15.75">
      <c r="A20" s="144">
        <v>16</v>
      </c>
      <c r="B20" s="98" t="s">
        <v>367</v>
      </c>
      <c r="C20" s="98" t="s">
        <v>956</v>
      </c>
      <c r="D20" s="57">
        <v>892</v>
      </c>
      <c r="F20" s="200" t="s">
        <v>1493</v>
      </c>
    </row>
    <row r="21" spans="1:6" ht="15.75">
      <c r="A21" s="144">
        <v>17</v>
      </c>
      <c r="B21" s="98" t="s">
        <v>368</v>
      </c>
      <c r="C21" s="98" t="s">
        <v>957</v>
      </c>
      <c r="D21" s="57">
        <v>1417</v>
      </c>
      <c r="F21" s="200" t="s">
        <v>1493</v>
      </c>
    </row>
    <row r="22" spans="1:6" ht="15.75">
      <c r="A22" s="144">
        <v>18</v>
      </c>
      <c r="B22" s="98" t="s">
        <v>369</v>
      </c>
      <c r="C22" s="98" t="s">
        <v>958</v>
      </c>
      <c r="D22" s="57">
        <v>1562</v>
      </c>
      <c r="F22" s="200" t="s">
        <v>1493</v>
      </c>
    </row>
    <row r="23" spans="1:6" ht="15.75">
      <c r="A23" s="144">
        <v>19</v>
      </c>
      <c r="B23" s="98" t="s">
        <v>523</v>
      </c>
      <c r="C23" s="98" t="s">
        <v>961</v>
      </c>
      <c r="D23" s="57">
        <v>951</v>
      </c>
      <c r="F23" s="200" t="s">
        <v>1493</v>
      </c>
    </row>
    <row r="24" spans="1:6" ht="15.75">
      <c r="A24" s="144">
        <v>20</v>
      </c>
      <c r="B24" s="98" t="s">
        <v>375</v>
      </c>
      <c r="C24" s="98" t="s">
        <v>965</v>
      </c>
      <c r="D24" s="57">
        <v>749</v>
      </c>
      <c r="F24" s="200" t="s">
        <v>1493</v>
      </c>
    </row>
    <row r="25" spans="1:6" ht="15.75">
      <c r="A25" s="144">
        <v>21</v>
      </c>
      <c r="B25" s="98" t="s">
        <v>376</v>
      </c>
      <c r="C25" s="98" t="s">
        <v>966</v>
      </c>
      <c r="D25" s="57">
        <v>855</v>
      </c>
      <c r="F25" s="200" t="s">
        <v>1493</v>
      </c>
    </row>
    <row r="26" spans="1:6" ht="15.75">
      <c r="A26" s="144">
        <v>22</v>
      </c>
      <c r="B26" s="98" t="s">
        <v>528</v>
      </c>
      <c r="C26" s="98" t="s">
        <v>967</v>
      </c>
      <c r="D26" s="57">
        <v>1025</v>
      </c>
      <c r="F26" s="200" t="s">
        <v>1493</v>
      </c>
    </row>
    <row r="27" spans="1:6" ht="15.75">
      <c r="A27" s="144">
        <v>23</v>
      </c>
      <c r="B27" s="98" t="s">
        <v>377</v>
      </c>
      <c r="C27" s="98" t="s">
        <v>1000</v>
      </c>
      <c r="D27" s="57">
        <v>821</v>
      </c>
      <c r="F27" s="200" t="s">
        <v>1493</v>
      </c>
    </row>
    <row r="28" spans="1:6" ht="15.75">
      <c r="A28" s="144">
        <v>24</v>
      </c>
      <c r="B28" s="98" t="s">
        <v>530</v>
      </c>
      <c r="C28" s="98" t="s">
        <v>972</v>
      </c>
      <c r="D28" s="57">
        <v>1404</v>
      </c>
      <c r="F28" s="200" t="s">
        <v>1493</v>
      </c>
    </row>
    <row r="29" spans="1:6" ht="15.75">
      <c r="A29" s="144">
        <v>25</v>
      </c>
      <c r="B29" s="98" t="s">
        <v>380</v>
      </c>
      <c r="C29" s="98" t="s">
        <v>973</v>
      </c>
      <c r="D29" s="57">
        <v>948</v>
      </c>
      <c r="F29" s="200" t="s">
        <v>1493</v>
      </c>
    </row>
    <row r="30" spans="1:6" ht="15.75">
      <c r="A30" s="144">
        <v>26</v>
      </c>
      <c r="B30" s="98" t="s">
        <v>382</v>
      </c>
      <c r="C30" s="98" t="s">
        <v>975</v>
      </c>
      <c r="D30" s="57">
        <v>1354</v>
      </c>
      <c r="F30" s="200" t="s">
        <v>1493</v>
      </c>
    </row>
    <row r="31" spans="1:6" ht="15.75">
      <c r="A31" s="144">
        <v>27</v>
      </c>
      <c r="B31" s="98" t="s">
        <v>1817</v>
      </c>
      <c r="C31" s="98" t="s">
        <v>978</v>
      </c>
      <c r="D31" s="57">
        <v>1150</v>
      </c>
      <c r="F31" s="200" t="s">
        <v>1493</v>
      </c>
    </row>
    <row r="32" spans="1:6" ht="15.75">
      <c r="A32" s="144">
        <v>28</v>
      </c>
      <c r="B32" s="98" t="s">
        <v>531</v>
      </c>
      <c r="C32" s="98" t="s">
        <v>984</v>
      </c>
      <c r="D32" s="57">
        <v>1292</v>
      </c>
      <c r="F32" s="200" t="s">
        <v>1493</v>
      </c>
    </row>
    <row r="33" spans="1:6" ht="15.75">
      <c r="A33" s="144">
        <v>29</v>
      </c>
      <c r="B33" s="98" t="s">
        <v>390</v>
      </c>
      <c r="C33" s="98" t="s">
        <v>985</v>
      </c>
      <c r="D33" s="57">
        <v>2129</v>
      </c>
      <c r="F33" s="200" t="s">
        <v>1493</v>
      </c>
    </row>
    <row r="34" spans="1:6" ht="15.75">
      <c r="A34" s="144">
        <v>30</v>
      </c>
      <c r="B34" s="98" t="s">
        <v>532</v>
      </c>
      <c r="C34" s="98" t="s">
        <v>986</v>
      </c>
      <c r="D34" s="57">
        <v>1486</v>
      </c>
      <c r="F34" s="200" t="s">
        <v>1493</v>
      </c>
    </row>
    <row r="35" spans="1:6" ht="15.75">
      <c r="A35" s="144">
        <v>31</v>
      </c>
      <c r="B35" s="98" t="s">
        <v>272</v>
      </c>
      <c r="C35" s="98" t="s">
        <v>988</v>
      </c>
      <c r="D35" s="57">
        <v>1210</v>
      </c>
      <c r="F35" s="200" t="s">
        <v>1493</v>
      </c>
    </row>
    <row r="36" spans="1:6" ht="15.75">
      <c r="A36" s="144">
        <v>32</v>
      </c>
      <c r="B36" s="98" t="s">
        <v>273</v>
      </c>
      <c r="C36" s="98" t="s">
        <v>989</v>
      </c>
      <c r="D36" s="57">
        <v>2521</v>
      </c>
      <c r="F36" s="200" t="s">
        <v>1493</v>
      </c>
    </row>
    <row r="37" spans="1:6" ht="15.75">
      <c r="A37" s="144">
        <v>33</v>
      </c>
      <c r="B37" s="98" t="s">
        <v>274</v>
      </c>
      <c r="C37" s="98" t="s">
        <v>990</v>
      </c>
      <c r="D37" s="57">
        <v>1852</v>
      </c>
      <c r="F37" s="200" t="s">
        <v>1493</v>
      </c>
    </row>
    <row r="38" spans="1:6" ht="15.75">
      <c r="A38" s="144">
        <v>34</v>
      </c>
      <c r="B38" s="110" t="s">
        <v>534</v>
      </c>
      <c r="C38" s="98" t="s">
        <v>991</v>
      </c>
      <c r="D38" s="57">
        <v>1241</v>
      </c>
      <c r="F38" s="200" t="s">
        <v>1493</v>
      </c>
    </row>
    <row r="39" spans="1:6" ht="15.75">
      <c r="A39" s="144">
        <v>35</v>
      </c>
      <c r="B39" s="98" t="s">
        <v>529</v>
      </c>
      <c r="C39" s="98" t="s">
        <v>1001</v>
      </c>
      <c r="D39" s="57">
        <v>1469</v>
      </c>
      <c r="F39" s="200" t="s">
        <v>1493</v>
      </c>
    </row>
    <row r="40" spans="1:6" ht="15.75">
      <c r="A40" s="144">
        <v>36</v>
      </c>
      <c r="B40" s="98" t="s">
        <v>535</v>
      </c>
      <c r="C40" s="98" t="s">
        <v>992</v>
      </c>
      <c r="D40" s="57">
        <v>1680</v>
      </c>
      <c r="F40" s="200" t="s">
        <v>1493</v>
      </c>
    </row>
    <row r="41" spans="1:6" ht="15.75">
      <c r="A41" s="144">
        <v>37</v>
      </c>
      <c r="B41" s="98" t="s">
        <v>396</v>
      </c>
      <c r="C41" s="98" t="s">
        <v>997</v>
      </c>
      <c r="D41" s="57">
        <v>1686</v>
      </c>
      <c r="F41" s="200" t="s">
        <v>1493</v>
      </c>
    </row>
    <row r="42" spans="1:6" ht="15.75">
      <c r="A42" s="144">
        <v>38</v>
      </c>
      <c r="B42" s="98" t="s">
        <v>397</v>
      </c>
      <c r="C42" s="98" t="s">
        <v>998</v>
      </c>
      <c r="D42" s="57">
        <v>848</v>
      </c>
      <c r="F42" s="200" t="s">
        <v>1493</v>
      </c>
    </row>
    <row r="43" spans="1:6" ht="15.75">
      <c r="A43" s="144">
        <v>39</v>
      </c>
      <c r="B43" s="98" t="s">
        <v>398</v>
      </c>
      <c r="C43" s="98" t="s">
        <v>999</v>
      </c>
      <c r="D43" s="57">
        <v>1980</v>
      </c>
      <c r="F43" s="200" t="s">
        <v>1493</v>
      </c>
    </row>
    <row r="44" spans="1:6" ht="15.75">
      <c r="A44" s="144">
        <v>40</v>
      </c>
      <c r="B44" s="48" t="s">
        <v>366</v>
      </c>
      <c r="C44" s="48" t="s">
        <v>955</v>
      </c>
      <c r="D44" s="57">
        <v>1063</v>
      </c>
      <c r="F44" s="201" t="s">
        <v>1528</v>
      </c>
    </row>
    <row r="45" spans="1:6" ht="15.75">
      <c r="A45" s="144">
        <v>41</v>
      </c>
      <c r="B45" s="48" t="s">
        <v>363</v>
      </c>
      <c r="C45" s="48" t="s">
        <v>950</v>
      </c>
      <c r="D45" s="57">
        <v>1563</v>
      </c>
      <c r="F45" s="201" t="s">
        <v>1528</v>
      </c>
    </row>
    <row r="46" spans="1:6" ht="15.75">
      <c r="A46" s="144">
        <v>42</v>
      </c>
      <c r="B46" s="48" t="s">
        <v>358</v>
      </c>
      <c r="C46" s="48" t="s">
        <v>942</v>
      </c>
      <c r="D46" s="57">
        <v>1587</v>
      </c>
      <c r="F46" s="201" t="s">
        <v>1528</v>
      </c>
    </row>
    <row r="47" spans="1:6" ht="15.75">
      <c r="A47" s="144">
        <v>43</v>
      </c>
      <c r="B47" s="48" t="s">
        <v>520</v>
      </c>
      <c r="C47" s="48" t="s">
        <v>937</v>
      </c>
      <c r="D47" s="57">
        <v>1712</v>
      </c>
      <c r="F47" s="201" t="s">
        <v>1528</v>
      </c>
    </row>
    <row r="48" spans="1:6" ht="15.75">
      <c r="A48" s="144">
        <v>44</v>
      </c>
      <c r="B48" s="48" t="s">
        <v>533</v>
      </c>
      <c r="C48" s="48" t="s">
        <v>987</v>
      </c>
      <c r="D48" s="57">
        <v>1674</v>
      </c>
      <c r="F48" s="201" t="s">
        <v>1528</v>
      </c>
    </row>
    <row r="49" spans="1:6" ht="15.75">
      <c r="A49" s="144">
        <v>45</v>
      </c>
      <c r="B49" s="48" t="s">
        <v>387</v>
      </c>
      <c r="C49" s="48" t="s">
        <v>981</v>
      </c>
      <c r="D49" s="57">
        <v>1726</v>
      </c>
      <c r="F49" s="201" t="s">
        <v>1528</v>
      </c>
    </row>
    <row r="50" spans="1:6" ht="15.75">
      <c r="A50" s="144">
        <v>46</v>
      </c>
      <c r="B50" s="48" t="s">
        <v>388</v>
      </c>
      <c r="C50" s="48" t="s">
        <v>982</v>
      </c>
      <c r="D50" s="57">
        <v>1361</v>
      </c>
      <c r="F50" s="201" t="s">
        <v>1528</v>
      </c>
    </row>
    <row r="51" spans="1:6" ht="15.75">
      <c r="A51" s="144">
        <v>47</v>
      </c>
      <c r="B51" s="48" t="s">
        <v>355</v>
      </c>
      <c r="C51" s="48" t="s">
        <v>938</v>
      </c>
      <c r="D51" s="57">
        <v>1214</v>
      </c>
      <c r="F51" s="201" t="s">
        <v>1528</v>
      </c>
    </row>
    <row r="52" spans="1:6" ht="15.75">
      <c r="A52" s="144">
        <v>48</v>
      </c>
      <c r="B52" s="48" t="s">
        <v>384</v>
      </c>
      <c r="C52" s="48" t="s">
        <v>977</v>
      </c>
      <c r="D52" s="57">
        <v>1059</v>
      </c>
      <c r="F52" s="201" t="s">
        <v>1528</v>
      </c>
    </row>
    <row r="53" spans="1:6" ht="15.75">
      <c r="A53" s="144">
        <v>49</v>
      </c>
      <c r="B53" s="48" t="s">
        <v>352</v>
      </c>
      <c r="C53" s="48" t="s">
        <v>932</v>
      </c>
      <c r="D53" s="57">
        <v>1064</v>
      </c>
      <c r="F53" s="201" t="s">
        <v>1528</v>
      </c>
    </row>
    <row r="54" spans="1:6" ht="15.75">
      <c r="A54" s="144">
        <v>50</v>
      </c>
      <c r="B54" s="48" t="s">
        <v>359</v>
      </c>
      <c r="C54" s="48" t="s">
        <v>944</v>
      </c>
      <c r="D54" s="57">
        <v>1083</v>
      </c>
      <c r="F54" s="201" t="s">
        <v>1528</v>
      </c>
    </row>
    <row r="55" spans="1:6" ht="15.75">
      <c r="A55" s="144">
        <v>51</v>
      </c>
      <c r="B55" s="48" t="s">
        <v>386</v>
      </c>
      <c r="C55" s="48" t="s">
        <v>980</v>
      </c>
      <c r="D55" s="57">
        <v>1391</v>
      </c>
      <c r="F55" s="201" t="s">
        <v>1528</v>
      </c>
    </row>
    <row r="56" spans="1:6" ht="15.75">
      <c r="A56" s="144">
        <v>52</v>
      </c>
      <c r="B56" s="48" t="s">
        <v>385</v>
      </c>
      <c r="C56" s="48" t="s">
        <v>979</v>
      </c>
      <c r="D56" s="57">
        <v>2103</v>
      </c>
      <c r="F56" s="201" t="s">
        <v>1528</v>
      </c>
    </row>
    <row r="57" spans="1:6" ht="15.75">
      <c r="A57" s="144">
        <v>53</v>
      </c>
      <c r="B57" s="48" t="s">
        <v>389</v>
      </c>
      <c r="C57" s="48" t="s">
        <v>983</v>
      </c>
      <c r="D57" s="57">
        <v>1242</v>
      </c>
      <c r="F57" s="201" t="s">
        <v>1528</v>
      </c>
    </row>
    <row r="59" spans="2:4" ht="15.75">
      <c r="B59" s="170" t="s">
        <v>1858</v>
      </c>
      <c r="D59" s="57">
        <f>SUM(D5:D58)</f>
        <v>72115</v>
      </c>
    </row>
    <row r="61" spans="2:4" ht="15.75">
      <c r="B61" s="174" t="s">
        <v>1493</v>
      </c>
      <c r="C61" s="128">
        <f>SUM(D5:D43)</f>
        <v>52273</v>
      </c>
      <c r="D61" s="493">
        <f>C61/D59</f>
        <v>0.7248561325660403</v>
      </c>
    </row>
    <row r="62" spans="2:4" ht="15.75">
      <c r="B62" s="174" t="s">
        <v>1528</v>
      </c>
      <c r="C62" s="128">
        <f>SUM(D44:D57)</f>
        <v>19842</v>
      </c>
      <c r="D62" s="493">
        <f>C62/D59</f>
        <v>0.27514386743395963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1" sqref="B31:D32"/>
    </sheetView>
  </sheetViews>
  <sheetFormatPr defaultColWidth="8.796875" defaultRowHeight="15"/>
  <cols>
    <col min="2" max="2" width="29" style="0" bestFit="1" customWidth="1"/>
    <col min="3" max="3" width="9.3984375" style="0" bestFit="1" customWidth="1"/>
    <col min="4" max="4" width="20.59765625" style="0" bestFit="1" customWidth="1"/>
    <col min="5" max="5" width="4.296875" style="0" customWidth="1"/>
    <col min="6" max="6" width="17.09765625" style="0" bestFit="1" customWidth="1"/>
  </cols>
  <sheetData>
    <row r="1" ht="15.75">
      <c r="A1" s="152" t="s">
        <v>1832</v>
      </c>
    </row>
    <row r="2" spans="2:6" ht="15.75">
      <c r="B2" s="152" t="s">
        <v>1753</v>
      </c>
      <c r="C2" s="152" t="s">
        <v>1752</v>
      </c>
      <c r="D2" s="113" t="s">
        <v>1751</v>
      </c>
      <c r="F2" s="202" t="s">
        <v>1880</v>
      </c>
    </row>
    <row r="3" spans="2:4" ht="15.75">
      <c r="B3" s="174"/>
      <c r="C3" s="174"/>
      <c r="D3" s="134">
        <v>2016</v>
      </c>
    </row>
    <row r="4" ht="15.75">
      <c r="D4" s="162">
        <f>SUM(D5:D27)</f>
        <v>73004</v>
      </c>
    </row>
    <row r="5" spans="1:6" ht="15.75">
      <c r="A5" s="144">
        <v>1</v>
      </c>
      <c r="B5" s="170" t="s">
        <v>255</v>
      </c>
      <c r="C5" s="174" t="s">
        <v>925</v>
      </c>
      <c r="D5" s="162">
        <v>7934</v>
      </c>
      <c r="F5" s="203" t="s">
        <v>1495</v>
      </c>
    </row>
    <row r="6" spans="1:6" ht="15.75">
      <c r="A6" s="144">
        <v>2</v>
      </c>
      <c r="B6" s="174" t="s">
        <v>503</v>
      </c>
      <c r="C6" s="174" t="s">
        <v>926</v>
      </c>
      <c r="D6" s="162">
        <v>6305</v>
      </c>
      <c r="F6" s="204" t="s">
        <v>1495</v>
      </c>
    </row>
    <row r="7" spans="1:6" ht="15.75">
      <c r="A7" s="144">
        <v>3</v>
      </c>
      <c r="B7" s="174" t="s">
        <v>504</v>
      </c>
      <c r="C7" s="174" t="s">
        <v>898</v>
      </c>
      <c r="D7" s="162">
        <v>1237</v>
      </c>
      <c r="F7" s="205" t="s">
        <v>1495</v>
      </c>
    </row>
    <row r="8" spans="1:6" ht="15.75">
      <c r="A8" s="144">
        <v>4</v>
      </c>
      <c r="B8" s="170" t="s">
        <v>505</v>
      </c>
      <c r="C8" s="174" t="s">
        <v>899</v>
      </c>
      <c r="D8" s="162">
        <v>1708</v>
      </c>
      <c r="F8" s="205" t="s">
        <v>1495</v>
      </c>
    </row>
    <row r="9" spans="1:6" ht="15.75">
      <c r="A9" s="144">
        <v>5</v>
      </c>
      <c r="B9" s="170" t="s">
        <v>258</v>
      </c>
      <c r="C9" s="174" t="s">
        <v>900</v>
      </c>
      <c r="D9" s="162">
        <v>5101</v>
      </c>
      <c r="F9" s="205" t="s">
        <v>1495</v>
      </c>
    </row>
    <row r="10" spans="1:6" ht="15.75">
      <c r="A10" s="144">
        <v>6</v>
      </c>
      <c r="B10" s="170" t="s">
        <v>259</v>
      </c>
      <c r="C10" s="174" t="s">
        <v>927</v>
      </c>
      <c r="D10" s="162">
        <v>1131</v>
      </c>
      <c r="F10" s="205" t="s">
        <v>1495</v>
      </c>
    </row>
    <row r="11" spans="1:6" ht="15.75">
      <c r="A11" s="144">
        <v>7</v>
      </c>
      <c r="B11" s="174" t="s">
        <v>507</v>
      </c>
      <c r="C11" s="174" t="s">
        <v>903</v>
      </c>
      <c r="D11" s="162">
        <v>1715</v>
      </c>
      <c r="F11" s="205" t="s">
        <v>1495</v>
      </c>
    </row>
    <row r="12" spans="1:6" ht="15.75">
      <c r="A12" s="144">
        <v>8</v>
      </c>
      <c r="B12" s="170" t="s">
        <v>508</v>
      </c>
      <c r="C12" s="174" t="s">
        <v>905</v>
      </c>
      <c r="D12" s="162">
        <v>1831</v>
      </c>
      <c r="F12" s="205" t="s">
        <v>1495</v>
      </c>
    </row>
    <row r="13" spans="1:6" ht="15.75">
      <c r="A13" s="144">
        <v>9</v>
      </c>
      <c r="B13" s="170" t="s">
        <v>264</v>
      </c>
      <c r="C13" s="174" t="s">
        <v>909</v>
      </c>
      <c r="D13" s="162">
        <v>3080</v>
      </c>
      <c r="F13" s="205" t="s">
        <v>1495</v>
      </c>
    </row>
    <row r="14" spans="1:6" ht="15.75">
      <c r="A14" s="144">
        <v>10</v>
      </c>
      <c r="B14" s="170" t="s">
        <v>266</v>
      </c>
      <c r="C14" s="174" t="s">
        <v>911</v>
      </c>
      <c r="D14" s="162">
        <v>4010</v>
      </c>
      <c r="F14" s="205" t="s">
        <v>1495</v>
      </c>
    </row>
    <row r="15" spans="1:6" ht="15.75">
      <c r="A15" s="144">
        <v>11</v>
      </c>
      <c r="B15" s="174" t="s">
        <v>487</v>
      </c>
      <c r="C15" s="174" t="s">
        <v>912</v>
      </c>
      <c r="D15" s="162">
        <v>2901</v>
      </c>
      <c r="F15" s="205" t="s">
        <v>1495</v>
      </c>
    </row>
    <row r="16" spans="1:6" ht="15.75">
      <c r="A16" s="144">
        <v>12</v>
      </c>
      <c r="B16" s="174" t="s">
        <v>509</v>
      </c>
      <c r="C16" s="174" t="s">
        <v>913</v>
      </c>
      <c r="D16" s="162">
        <v>2750</v>
      </c>
      <c r="F16" s="205" t="s">
        <v>1495</v>
      </c>
    </row>
    <row r="17" spans="1:6" ht="15.75">
      <c r="A17" s="144">
        <v>13</v>
      </c>
      <c r="B17" s="170" t="s">
        <v>268</v>
      </c>
      <c r="C17" s="174" t="s">
        <v>928</v>
      </c>
      <c r="D17" s="162">
        <v>3530</v>
      </c>
      <c r="F17" s="205" t="s">
        <v>1495</v>
      </c>
    </row>
    <row r="18" spans="1:6" ht="15.75">
      <c r="A18" s="144">
        <v>14</v>
      </c>
      <c r="B18" s="174" t="s">
        <v>510</v>
      </c>
      <c r="C18" s="174" t="s">
        <v>915</v>
      </c>
      <c r="D18" s="162">
        <v>1321</v>
      </c>
      <c r="F18" s="205" t="s">
        <v>1495</v>
      </c>
    </row>
    <row r="19" spans="1:6" ht="15.75">
      <c r="A19" s="144">
        <v>15</v>
      </c>
      <c r="B19" s="170" t="s">
        <v>512</v>
      </c>
      <c r="C19" s="174" t="s">
        <v>917</v>
      </c>
      <c r="D19" s="162">
        <v>1828</v>
      </c>
      <c r="F19" s="205" t="s">
        <v>1495</v>
      </c>
    </row>
    <row r="20" spans="1:6" ht="15.75">
      <c r="A20" s="144">
        <v>16</v>
      </c>
      <c r="B20" s="170" t="s">
        <v>513</v>
      </c>
      <c r="C20" s="174" t="s">
        <v>919</v>
      </c>
      <c r="D20" s="162">
        <v>2518</v>
      </c>
      <c r="F20" s="205" t="s">
        <v>1495</v>
      </c>
    </row>
    <row r="21" spans="1:6" ht="15.75">
      <c r="A21" s="144">
        <v>17</v>
      </c>
      <c r="B21" s="170" t="s">
        <v>514</v>
      </c>
      <c r="C21" s="174" t="s">
        <v>920</v>
      </c>
      <c r="D21" s="162">
        <v>2775</v>
      </c>
      <c r="F21" s="205" t="s">
        <v>1495</v>
      </c>
    </row>
    <row r="22" spans="1:6" ht="15.75">
      <c r="A22" s="144">
        <v>18</v>
      </c>
      <c r="B22" s="170" t="s">
        <v>270</v>
      </c>
      <c r="C22" s="174" t="s">
        <v>921</v>
      </c>
      <c r="D22" s="162">
        <v>5331</v>
      </c>
      <c r="F22" s="205" t="s">
        <v>1495</v>
      </c>
    </row>
    <row r="23" spans="1:6" ht="15.75">
      <c r="A23" s="144">
        <v>19</v>
      </c>
      <c r="B23" s="170" t="s">
        <v>515</v>
      </c>
      <c r="C23" s="174" t="s">
        <v>922</v>
      </c>
      <c r="D23" s="162">
        <v>1926</v>
      </c>
      <c r="F23" s="205" t="s">
        <v>1495</v>
      </c>
    </row>
    <row r="24" spans="1:6" ht="15.75">
      <c r="A24" s="144">
        <v>20</v>
      </c>
      <c r="B24" s="48" t="s">
        <v>429</v>
      </c>
      <c r="C24" s="48" t="s">
        <v>638</v>
      </c>
      <c r="D24" s="49">
        <v>2412</v>
      </c>
      <c r="F24" s="209" t="s">
        <v>1550</v>
      </c>
    </row>
    <row r="25" spans="1:6" ht="15.75">
      <c r="A25" s="144">
        <v>21</v>
      </c>
      <c r="B25" s="48" t="s">
        <v>1419</v>
      </c>
      <c r="C25" s="48" t="s">
        <v>640</v>
      </c>
      <c r="D25" s="49">
        <v>2097</v>
      </c>
      <c r="F25" s="208" t="s">
        <v>1550</v>
      </c>
    </row>
    <row r="26" spans="1:6" ht="15.75">
      <c r="A26" s="144">
        <v>22</v>
      </c>
      <c r="B26" s="48" t="s">
        <v>1800</v>
      </c>
      <c r="C26" s="48" t="s">
        <v>634</v>
      </c>
      <c r="D26" s="76">
        <v>2061</v>
      </c>
      <c r="F26" s="206" t="s">
        <v>1550</v>
      </c>
    </row>
    <row r="27" spans="1:6" ht="15.75">
      <c r="A27" s="144">
        <v>23</v>
      </c>
      <c r="B27" s="48" t="s">
        <v>426</v>
      </c>
      <c r="C27" s="48" t="s">
        <v>635</v>
      </c>
      <c r="D27" s="76">
        <v>7502</v>
      </c>
      <c r="F27" s="207" t="s">
        <v>1550</v>
      </c>
    </row>
    <row r="28" spans="2:4" ht="15.75">
      <c r="B28" s="170"/>
      <c r="C28" s="170"/>
      <c r="D28" s="76"/>
    </row>
    <row r="29" spans="2:4" ht="15.75">
      <c r="B29" s="170" t="s">
        <v>1885</v>
      </c>
      <c r="D29" s="162">
        <f>SUM(D5:D27)</f>
        <v>73004</v>
      </c>
    </row>
    <row r="31" spans="2:4" ht="15.75">
      <c r="B31" s="174" t="s">
        <v>1495</v>
      </c>
      <c r="C31" s="128">
        <f>SUM(D5:D23)</f>
        <v>58932</v>
      </c>
      <c r="D31" s="493">
        <f>C31/D29</f>
        <v>0.8072434387156868</v>
      </c>
    </row>
    <row r="32" spans="2:4" ht="15.75">
      <c r="B32" s="174" t="s">
        <v>1550</v>
      </c>
      <c r="C32" s="128">
        <f>SUM(D24:D27)</f>
        <v>14072</v>
      </c>
      <c r="D32" s="493">
        <f>C32/D29</f>
        <v>0.19275656128431318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31" sqref="B31:D32"/>
    </sheetView>
  </sheetViews>
  <sheetFormatPr defaultColWidth="8.796875" defaultRowHeight="15"/>
  <cols>
    <col min="2" max="2" width="20.3984375" style="0" bestFit="1" customWidth="1"/>
    <col min="3" max="3" width="11.796875" style="0" bestFit="1" customWidth="1"/>
    <col min="4" max="4" width="20.59765625" style="0" bestFit="1" customWidth="1"/>
    <col min="6" max="6" width="17.09765625" style="0" bestFit="1" customWidth="1"/>
  </cols>
  <sheetData>
    <row r="1" ht="15.75">
      <c r="A1" s="171" t="s">
        <v>1481</v>
      </c>
    </row>
    <row r="2" spans="1:6" ht="15.75">
      <c r="A2" s="174"/>
      <c r="B2" s="152" t="s">
        <v>1753</v>
      </c>
      <c r="C2" s="152" t="s">
        <v>1752</v>
      </c>
      <c r="D2" s="113" t="s">
        <v>1751</v>
      </c>
      <c r="E2" s="134"/>
      <c r="F2" s="210" t="s">
        <v>1880</v>
      </c>
    </row>
    <row r="3" spans="1:5" ht="15.75">
      <c r="A3" s="174"/>
      <c r="B3" s="174"/>
      <c r="C3" s="174"/>
      <c r="D3" s="134">
        <v>2016</v>
      </c>
      <c r="E3" s="174"/>
    </row>
    <row r="4" spans="1:5" ht="15.75">
      <c r="A4" s="174"/>
      <c r="B4" s="174"/>
      <c r="C4" s="174"/>
      <c r="D4" s="162">
        <f>SUM(D5:D28)</f>
        <v>75664</v>
      </c>
      <c r="E4" s="132"/>
    </row>
    <row r="5" spans="1:6" ht="15.75">
      <c r="A5" s="175" t="s">
        <v>1818</v>
      </c>
      <c r="B5" s="170" t="s">
        <v>59</v>
      </c>
      <c r="C5" s="170" t="s">
        <v>608</v>
      </c>
      <c r="D5" s="162">
        <v>3095</v>
      </c>
      <c r="E5" s="132"/>
      <c r="F5" s="211" t="s">
        <v>1492</v>
      </c>
    </row>
    <row r="6" spans="1:6" ht="15.75">
      <c r="A6" s="175" t="s">
        <v>1819</v>
      </c>
      <c r="B6" s="170" t="s">
        <v>60</v>
      </c>
      <c r="C6" s="170" t="s">
        <v>609</v>
      </c>
      <c r="D6" s="162">
        <v>2428</v>
      </c>
      <c r="E6" s="132"/>
      <c r="F6" s="211" t="s">
        <v>1492</v>
      </c>
    </row>
    <row r="7" spans="1:6" ht="15.75">
      <c r="A7" s="175" t="s">
        <v>1820</v>
      </c>
      <c r="B7" s="170" t="s">
        <v>61</v>
      </c>
      <c r="C7" s="170" t="s">
        <v>610</v>
      </c>
      <c r="D7" s="162">
        <v>2768</v>
      </c>
      <c r="E7" s="132"/>
      <c r="F7" s="211" t="s">
        <v>1492</v>
      </c>
    </row>
    <row r="8" spans="1:6" ht="15.75">
      <c r="A8" s="175" t="s">
        <v>1581</v>
      </c>
      <c r="B8" s="170" t="s">
        <v>62</v>
      </c>
      <c r="C8" s="170" t="s">
        <v>611</v>
      </c>
      <c r="D8" s="162">
        <v>3351</v>
      </c>
      <c r="E8" s="132"/>
      <c r="F8" s="211" t="s">
        <v>1492</v>
      </c>
    </row>
    <row r="9" spans="1:6" ht="15.75">
      <c r="A9" s="175" t="s">
        <v>1821</v>
      </c>
      <c r="B9" s="170" t="s">
        <v>63</v>
      </c>
      <c r="C9" s="170" t="s">
        <v>612</v>
      </c>
      <c r="D9" s="162">
        <v>3826</v>
      </c>
      <c r="E9" s="132"/>
      <c r="F9" s="211" t="s">
        <v>1492</v>
      </c>
    </row>
    <row r="10" spans="1:6" ht="15.75">
      <c r="A10" s="175" t="s">
        <v>1822</v>
      </c>
      <c r="B10" s="170" t="s">
        <v>64</v>
      </c>
      <c r="C10" s="170" t="s">
        <v>613</v>
      </c>
      <c r="D10" s="162">
        <v>3168</v>
      </c>
      <c r="E10" s="132"/>
      <c r="F10" s="211" t="s">
        <v>1492</v>
      </c>
    </row>
    <row r="11" spans="1:6" ht="15.75">
      <c r="A11" s="175" t="s">
        <v>1561</v>
      </c>
      <c r="B11" s="170" t="s">
        <v>65</v>
      </c>
      <c r="C11" s="170" t="s">
        <v>614</v>
      </c>
      <c r="D11" s="162">
        <v>3358</v>
      </c>
      <c r="E11" s="132"/>
      <c r="F11" s="211" t="s">
        <v>1492</v>
      </c>
    </row>
    <row r="12" spans="1:6" ht="15.75">
      <c r="A12" s="175" t="s">
        <v>1585</v>
      </c>
      <c r="B12" s="170" t="s">
        <v>66</v>
      </c>
      <c r="C12" s="170" t="s">
        <v>615</v>
      </c>
      <c r="D12" s="162">
        <v>3249</v>
      </c>
      <c r="E12" s="132"/>
      <c r="F12" s="211" t="s">
        <v>1492</v>
      </c>
    </row>
    <row r="13" spans="1:6" ht="15.75">
      <c r="A13" s="175" t="s">
        <v>1587</v>
      </c>
      <c r="B13" s="170" t="s">
        <v>67</v>
      </c>
      <c r="C13" s="170" t="s">
        <v>616</v>
      </c>
      <c r="D13" s="162">
        <v>2905</v>
      </c>
      <c r="E13" s="132"/>
      <c r="F13" s="211" t="s">
        <v>1492</v>
      </c>
    </row>
    <row r="14" spans="1:6" ht="15.75">
      <c r="A14" s="175" t="s">
        <v>1588</v>
      </c>
      <c r="B14" s="170" t="s">
        <v>68</v>
      </c>
      <c r="C14" s="170" t="s">
        <v>618</v>
      </c>
      <c r="D14" s="162">
        <v>2942</v>
      </c>
      <c r="E14" s="132"/>
      <c r="F14" s="211" t="s">
        <v>1492</v>
      </c>
    </row>
    <row r="15" spans="1:6" ht="15.75">
      <c r="A15" s="175" t="s">
        <v>1823</v>
      </c>
      <c r="B15" s="170" t="s">
        <v>69</v>
      </c>
      <c r="C15" s="170" t="s">
        <v>617</v>
      </c>
      <c r="D15" s="162">
        <v>3324</v>
      </c>
      <c r="E15" s="132"/>
      <c r="F15" s="211" t="s">
        <v>1492</v>
      </c>
    </row>
    <row r="16" spans="1:6" ht="15.75">
      <c r="A16" s="175" t="s">
        <v>1824</v>
      </c>
      <c r="B16" s="170" t="s">
        <v>70</v>
      </c>
      <c r="C16" s="170" t="s">
        <v>619</v>
      </c>
      <c r="D16" s="162">
        <v>3187</v>
      </c>
      <c r="E16" s="132"/>
      <c r="F16" s="211" t="s">
        <v>1492</v>
      </c>
    </row>
    <row r="17" spans="1:6" ht="15.75">
      <c r="A17" s="175" t="s">
        <v>1592</v>
      </c>
      <c r="B17" s="170" t="s">
        <v>71</v>
      </c>
      <c r="C17" s="170" t="s">
        <v>620</v>
      </c>
      <c r="D17" s="162">
        <v>2386</v>
      </c>
      <c r="E17" s="132"/>
      <c r="F17" s="211" t="s">
        <v>1492</v>
      </c>
    </row>
    <row r="18" spans="1:6" ht="15.75">
      <c r="A18" s="175" t="s">
        <v>1825</v>
      </c>
      <c r="B18" s="170" t="s">
        <v>72</v>
      </c>
      <c r="C18" s="170" t="s">
        <v>621</v>
      </c>
      <c r="D18" s="162">
        <v>4125</v>
      </c>
      <c r="E18" s="132"/>
      <c r="F18" s="211" t="s">
        <v>1492</v>
      </c>
    </row>
    <row r="19" spans="1:6" ht="15.75">
      <c r="A19" s="175" t="s">
        <v>1826</v>
      </c>
      <c r="B19" s="170" t="s">
        <v>73</v>
      </c>
      <c r="C19" s="170" t="s">
        <v>622</v>
      </c>
      <c r="D19" s="162">
        <v>1702</v>
      </c>
      <c r="E19" s="132"/>
      <c r="F19" s="211" t="s">
        <v>1492</v>
      </c>
    </row>
    <row r="20" spans="1:6" ht="15.75">
      <c r="A20" s="175" t="s">
        <v>1827</v>
      </c>
      <c r="B20" s="170" t="s">
        <v>74</v>
      </c>
      <c r="C20" s="170" t="s">
        <v>623</v>
      </c>
      <c r="D20" s="162">
        <v>3847</v>
      </c>
      <c r="E20" s="132"/>
      <c r="F20" s="211" t="s">
        <v>1492</v>
      </c>
    </row>
    <row r="21" spans="1:6" ht="15.75">
      <c r="A21" s="175">
        <v>17</v>
      </c>
      <c r="B21" s="170" t="s">
        <v>81</v>
      </c>
      <c r="C21" s="56" t="s">
        <v>688</v>
      </c>
      <c r="D21" s="57">
        <v>4611</v>
      </c>
      <c r="E21" s="132"/>
      <c r="F21" s="213" t="s">
        <v>1520</v>
      </c>
    </row>
    <row r="22" spans="1:6" ht="15.75">
      <c r="A22" s="175">
        <v>18</v>
      </c>
      <c r="B22" s="170" t="s">
        <v>80</v>
      </c>
      <c r="C22" s="56" t="s">
        <v>696</v>
      </c>
      <c r="D22" s="57">
        <v>4195</v>
      </c>
      <c r="E22" s="132"/>
      <c r="F22" s="212" t="s">
        <v>1520</v>
      </c>
    </row>
    <row r="23" spans="1:6" ht="15.75">
      <c r="A23" s="175">
        <v>19</v>
      </c>
      <c r="B23" s="170" t="s">
        <v>76</v>
      </c>
      <c r="C23" s="56" t="s">
        <v>679</v>
      </c>
      <c r="D23" s="57">
        <v>1910</v>
      </c>
      <c r="E23" s="132"/>
      <c r="F23" s="213" t="s">
        <v>1520</v>
      </c>
    </row>
    <row r="24" spans="1:6" ht="15.75">
      <c r="A24" s="175">
        <v>20</v>
      </c>
      <c r="B24" s="170" t="s">
        <v>82</v>
      </c>
      <c r="C24" s="56" t="s">
        <v>700</v>
      </c>
      <c r="D24" s="57">
        <v>2571</v>
      </c>
      <c r="E24" s="132"/>
      <c r="F24" s="213" t="s">
        <v>1520</v>
      </c>
    </row>
    <row r="25" spans="1:6" ht="15.75">
      <c r="A25" s="175">
        <v>21</v>
      </c>
      <c r="B25" s="170" t="s">
        <v>77</v>
      </c>
      <c r="C25" s="56" t="s">
        <v>682</v>
      </c>
      <c r="D25" s="57">
        <v>5947</v>
      </c>
      <c r="E25" s="132"/>
      <c r="F25" s="213" t="s">
        <v>1520</v>
      </c>
    </row>
    <row r="26" spans="1:6" ht="15.75">
      <c r="A26" s="175">
        <v>22</v>
      </c>
      <c r="B26" s="170" t="s">
        <v>83</v>
      </c>
      <c r="C26" s="56" t="s">
        <v>701</v>
      </c>
      <c r="D26" s="57">
        <v>4004</v>
      </c>
      <c r="E26" s="132"/>
      <c r="F26" s="213" t="s">
        <v>1520</v>
      </c>
    </row>
    <row r="27" spans="1:6" ht="15.75">
      <c r="A27" s="175">
        <v>23</v>
      </c>
      <c r="B27" s="170" t="s">
        <v>78</v>
      </c>
      <c r="C27" s="56" t="s">
        <v>695</v>
      </c>
      <c r="D27" s="57">
        <v>2765</v>
      </c>
      <c r="E27" s="132"/>
      <c r="F27" s="213" t="s">
        <v>1520</v>
      </c>
    </row>
    <row r="28" spans="1:5" ht="15.75">
      <c r="A28" s="174"/>
      <c r="B28" s="174"/>
      <c r="C28" s="174"/>
      <c r="D28" s="174"/>
      <c r="E28" s="174"/>
    </row>
    <row r="29" spans="2:5" ht="15.75">
      <c r="B29" s="170" t="s">
        <v>1492</v>
      </c>
      <c r="D29" s="162">
        <f>SUM(D5:D28)</f>
        <v>75664</v>
      </c>
      <c r="E29" s="132"/>
    </row>
    <row r="31" spans="2:4" ht="15.75">
      <c r="B31" s="174" t="s">
        <v>1492</v>
      </c>
      <c r="C31" s="128">
        <f>SUM(D5:D20)</f>
        <v>49661</v>
      </c>
      <c r="D31" s="493">
        <f>C31/D29</f>
        <v>0.6563359061112286</v>
      </c>
    </row>
    <row r="32" spans="2:4" ht="15.75">
      <c r="B32" s="174" t="s">
        <v>1520</v>
      </c>
      <c r="C32" s="128">
        <f>SUM(D21:D27)</f>
        <v>26003</v>
      </c>
      <c r="D32" s="493">
        <f>C32/D29</f>
        <v>0.3436640938887714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5" sqref="B25:D27"/>
    </sheetView>
  </sheetViews>
  <sheetFormatPr defaultColWidth="8.796875" defaultRowHeight="15"/>
  <cols>
    <col min="1" max="1" width="3.296875" style="40" customWidth="1"/>
    <col min="2" max="2" width="24.69921875" style="40" bestFit="1" customWidth="1"/>
    <col min="3" max="3" width="9.3984375" style="40" bestFit="1" customWidth="1"/>
    <col min="4" max="4" width="20.59765625" style="40" bestFit="1" customWidth="1"/>
    <col min="5" max="5" width="1.8984375" style="40" customWidth="1"/>
    <col min="6" max="6" width="17.09765625" style="40" bestFit="1" customWidth="1"/>
    <col min="7" max="16384" width="8.8984375" style="40" customWidth="1"/>
  </cols>
  <sheetData>
    <row r="1" spans="1:4" s="51" customFormat="1" ht="15.75">
      <c r="A1" s="52" t="s">
        <v>1844</v>
      </c>
      <c r="D1" s="53"/>
    </row>
    <row r="2" spans="2:6" s="51" customFormat="1" ht="15.75">
      <c r="B2" s="51" t="s">
        <v>1753</v>
      </c>
      <c r="C2" s="51" t="s">
        <v>1752</v>
      </c>
      <c r="D2" s="149" t="s">
        <v>1751</v>
      </c>
      <c r="E2" s="54"/>
      <c r="F2" s="216" t="s">
        <v>1880</v>
      </c>
    </row>
    <row r="3" spans="4:6" s="51" customFormat="1" ht="15.75">
      <c r="D3" s="54">
        <v>2016</v>
      </c>
      <c r="E3" s="54"/>
      <c r="F3" s="133"/>
    </row>
    <row r="4" spans="4:6" ht="15.75">
      <c r="D4" s="55">
        <f>SUM(D6:D21)</f>
        <v>76323</v>
      </c>
      <c r="E4" s="50"/>
      <c r="F4" s="133"/>
    </row>
    <row r="5" spans="4:5" s="129" customFormat="1" ht="15.75">
      <c r="D5" s="135"/>
      <c r="E5" s="132"/>
    </row>
    <row r="6" spans="1:6" ht="15.75">
      <c r="A6" s="144">
        <v>1</v>
      </c>
      <c r="B6" s="56" t="s">
        <v>276</v>
      </c>
      <c r="C6" s="56" t="s">
        <v>678</v>
      </c>
      <c r="D6" s="57">
        <v>4478</v>
      </c>
      <c r="E6" s="50"/>
      <c r="F6" s="217" t="s">
        <v>1498</v>
      </c>
    </row>
    <row r="7" spans="1:6" ht="15.75">
      <c r="A7" s="144">
        <v>2</v>
      </c>
      <c r="B7" s="56" t="s">
        <v>517</v>
      </c>
      <c r="C7" s="56" t="s">
        <v>681</v>
      </c>
      <c r="D7" s="57">
        <v>7456</v>
      </c>
      <c r="E7" s="50"/>
      <c r="F7" s="217" t="s">
        <v>1498</v>
      </c>
    </row>
    <row r="8" spans="1:6" ht="15.75">
      <c r="A8" s="144">
        <v>3</v>
      </c>
      <c r="B8" s="56" t="s">
        <v>279</v>
      </c>
      <c r="C8" s="56" t="s">
        <v>697</v>
      </c>
      <c r="D8" s="57">
        <v>3133</v>
      </c>
      <c r="E8" s="50"/>
      <c r="F8" s="217" t="s">
        <v>1498</v>
      </c>
    </row>
    <row r="9" spans="1:6" ht="15.75">
      <c r="A9" s="144">
        <v>4</v>
      </c>
      <c r="B9" s="56" t="s">
        <v>281</v>
      </c>
      <c r="C9" s="56" t="s">
        <v>699</v>
      </c>
      <c r="D9" s="57">
        <v>5153</v>
      </c>
      <c r="E9" s="50"/>
      <c r="F9" s="217" t="s">
        <v>1498</v>
      </c>
    </row>
    <row r="10" spans="1:6" ht="15.75">
      <c r="A10" s="144">
        <v>5</v>
      </c>
      <c r="B10" s="56" t="s">
        <v>285</v>
      </c>
      <c r="C10" s="56" t="s">
        <v>702</v>
      </c>
      <c r="D10" s="57">
        <v>8525</v>
      </c>
      <c r="E10" s="50"/>
      <c r="F10" s="217" t="s">
        <v>1498</v>
      </c>
    </row>
    <row r="11" spans="1:6" ht="15.75">
      <c r="A11" s="144">
        <v>6</v>
      </c>
      <c r="B11" s="56" t="s">
        <v>1342</v>
      </c>
      <c r="C11" s="56" t="s">
        <v>706</v>
      </c>
      <c r="D11" s="57">
        <v>4126</v>
      </c>
      <c r="E11" s="50"/>
      <c r="F11" s="217" t="s">
        <v>1498</v>
      </c>
    </row>
    <row r="12" spans="1:6" ht="15.75">
      <c r="A12" s="144">
        <v>7</v>
      </c>
      <c r="B12" s="56" t="s">
        <v>1343</v>
      </c>
      <c r="C12" s="56" t="s">
        <v>707</v>
      </c>
      <c r="D12" s="57">
        <v>6203</v>
      </c>
      <c r="E12" s="50"/>
      <c r="F12" s="217" t="s">
        <v>1498</v>
      </c>
    </row>
    <row r="13" spans="1:6" ht="15.75">
      <c r="A13" s="144">
        <v>8</v>
      </c>
      <c r="B13" s="98" t="s">
        <v>128</v>
      </c>
      <c r="C13" s="98" t="s">
        <v>722</v>
      </c>
      <c r="D13" s="99">
        <v>7743</v>
      </c>
      <c r="E13" s="50"/>
      <c r="F13" s="218" t="s">
        <v>1533</v>
      </c>
    </row>
    <row r="14" spans="1:6" s="174" customFormat="1" ht="15.75">
      <c r="A14" s="144">
        <v>9</v>
      </c>
      <c r="B14" s="98" t="s">
        <v>122</v>
      </c>
      <c r="C14" s="98" t="s">
        <v>714</v>
      </c>
      <c r="D14" s="99">
        <v>4723</v>
      </c>
      <c r="E14" s="132"/>
      <c r="F14" s="219" t="s">
        <v>1533</v>
      </c>
    </row>
    <row r="15" spans="1:6" s="174" customFormat="1" ht="15.75">
      <c r="A15" s="144">
        <v>10</v>
      </c>
      <c r="B15" s="56" t="s">
        <v>75</v>
      </c>
      <c r="C15" s="56" t="s">
        <v>677</v>
      </c>
      <c r="D15" s="57">
        <v>3884</v>
      </c>
      <c r="E15" s="132"/>
      <c r="F15" s="215" t="s">
        <v>1520</v>
      </c>
    </row>
    <row r="16" spans="1:6" s="174" customFormat="1" ht="15.75">
      <c r="A16" s="144">
        <v>11</v>
      </c>
      <c r="B16" s="56" t="s">
        <v>280</v>
      </c>
      <c r="C16" s="56" t="s">
        <v>698</v>
      </c>
      <c r="D16" s="57">
        <v>1607</v>
      </c>
      <c r="E16" s="132"/>
      <c r="F16" s="215" t="s">
        <v>1520</v>
      </c>
    </row>
    <row r="17" spans="1:6" s="174" customFormat="1" ht="15.75">
      <c r="A17" s="144">
        <v>12</v>
      </c>
      <c r="B17" s="56" t="s">
        <v>79</v>
      </c>
      <c r="C17" s="56" t="s">
        <v>683</v>
      </c>
      <c r="D17" s="57">
        <v>2344</v>
      </c>
      <c r="E17" s="132"/>
      <c r="F17" s="215" t="s">
        <v>1520</v>
      </c>
    </row>
    <row r="18" spans="1:6" s="174" customFormat="1" ht="15.75">
      <c r="A18" s="144">
        <v>13</v>
      </c>
      <c r="B18" s="56" t="s">
        <v>84</v>
      </c>
      <c r="C18" s="56" t="s">
        <v>703</v>
      </c>
      <c r="D18" s="57">
        <v>5976</v>
      </c>
      <c r="E18" s="132"/>
      <c r="F18" s="215" t="s">
        <v>1520</v>
      </c>
    </row>
    <row r="19" spans="1:6" s="174" customFormat="1" ht="15.75">
      <c r="A19" s="144">
        <v>14</v>
      </c>
      <c r="B19" s="56" t="s">
        <v>85</v>
      </c>
      <c r="C19" s="56" t="s">
        <v>704</v>
      </c>
      <c r="D19" s="57">
        <v>4468</v>
      </c>
      <c r="E19" s="132"/>
      <c r="F19" s="214" t="s">
        <v>1520</v>
      </c>
    </row>
    <row r="20" spans="1:6" s="174" customFormat="1" ht="15.75">
      <c r="A20" s="144">
        <v>15</v>
      </c>
      <c r="B20" s="56" t="s">
        <v>86</v>
      </c>
      <c r="C20" s="56" t="s">
        <v>705</v>
      </c>
      <c r="D20" s="57">
        <v>3795</v>
      </c>
      <c r="E20" s="132"/>
      <c r="F20" s="214" t="s">
        <v>1520</v>
      </c>
    </row>
    <row r="21" spans="1:6" ht="15.75">
      <c r="A21" s="144">
        <v>16</v>
      </c>
      <c r="B21" s="56" t="s">
        <v>87</v>
      </c>
      <c r="C21" s="56" t="s">
        <v>693</v>
      </c>
      <c r="D21" s="57">
        <v>2709</v>
      </c>
      <c r="F21" s="215" t="s">
        <v>1520</v>
      </c>
    </row>
    <row r="22" spans="1:6" s="174" customFormat="1" ht="15.75">
      <c r="A22" s="144"/>
      <c r="F22" s="215"/>
    </row>
    <row r="23" spans="1:4" s="120" customFormat="1" ht="15.75">
      <c r="A23" s="144"/>
      <c r="B23" s="146" t="s">
        <v>1498</v>
      </c>
      <c r="D23" s="119">
        <f>SUM(D6:D21)</f>
        <v>76323</v>
      </c>
    </row>
    <row r="24" ht="15.75">
      <c r="A24" s="144"/>
    </row>
    <row r="25" spans="1:4" ht="15.75">
      <c r="A25" s="118"/>
      <c r="B25" s="174" t="s">
        <v>1498</v>
      </c>
      <c r="C25" s="128">
        <f>SUM(D6:D12)</f>
        <v>39074</v>
      </c>
      <c r="D25" s="493">
        <f>C25/D23</f>
        <v>0.5119557669378825</v>
      </c>
    </row>
    <row r="26" spans="1:4" ht="15.75">
      <c r="A26" s="144"/>
      <c r="B26" s="174" t="s">
        <v>1520</v>
      </c>
      <c r="C26" s="128">
        <f>SUM(D15:D21)</f>
        <v>24783</v>
      </c>
      <c r="D26" s="493">
        <f>C26/D23</f>
        <v>0.3247120789277151</v>
      </c>
    </row>
    <row r="27" spans="2:4" ht="15.75">
      <c r="B27" s="40" t="s">
        <v>1533</v>
      </c>
      <c r="C27" s="128">
        <f>D13+D14</f>
        <v>12466</v>
      </c>
      <c r="D27" s="493">
        <f>C27/D23</f>
        <v>0.16333215413440247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7">
      <selection activeCell="B45" sqref="B45:D46"/>
    </sheetView>
  </sheetViews>
  <sheetFormatPr defaultColWidth="8.796875" defaultRowHeight="15"/>
  <cols>
    <col min="1" max="1" width="2.8984375" style="77" customWidth="1"/>
    <col min="2" max="2" width="35.19921875" style="77" bestFit="1" customWidth="1"/>
    <col min="3" max="3" width="8.19921875" style="77" customWidth="1"/>
    <col min="4" max="4" width="20.59765625" style="77" bestFit="1" customWidth="1"/>
    <col min="5" max="5" width="6.8984375" style="77" customWidth="1"/>
    <col min="6" max="6" width="25.69921875" style="77" bestFit="1" customWidth="1"/>
    <col min="7" max="16384" width="8.8984375" style="77" customWidth="1"/>
  </cols>
  <sheetData>
    <row r="1" spans="1:5" s="93" customFormat="1" ht="15.75">
      <c r="A1" s="92" t="s">
        <v>1849</v>
      </c>
      <c r="D1" s="83"/>
      <c r="E1" s="81"/>
    </row>
    <row r="2" spans="2:6" s="93" customFormat="1" ht="15.75">
      <c r="B2" s="81" t="s">
        <v>1753</v>
      </c>
      <c r="C2" s="81" t="s">
        <v>1752</v>
      </c>
      <c r="D2" s="81" t="s">
        <v>1751</v>
      </c>
      <c r="E2" s="84"/>
      <c r="F2" s="220" t="s">
        <v>1880</v>
      </c>
    </row>
    <row r="3" spans="4:6" s="93" customFormat="1" ht="15.75">
      <c r="D3" s="84">
        <v>2016</v>
      </c>
      <c r="F3" s="82"/>
    </row>
    <row r="4" spans="4:6" s="88" customFormat="1" ht="15.75">
      <c r="D4" s="90">
        <f>SUM(D6:D40)</f>
        <v>72569</v>
      </c>
      <c r="E4" s="91"/>
      <c r="F4" s="81"/>
    </row>
    <row r="5" spans="4:5" s="137" customFormat="1" ht="15.75">
      <c r="D5" s="139"/>
      <c r="E5" s="140"/>
    </row>
    <row r="6" spans="1:6" s="88" customFormat="1" ht="15.75">
      <c r="A6" s="144">
        <v>1</v>
      </c>
      <c r="B6" s="89" t="s">
        <v>1718</v>
      </c>
      <c r="C6" s="89" t="s">
        <v>1270</v>
      </c>
      <c r="D6" s="90">
        <v>1799</v>
      </c>
      <c r="E6" s="91"/>
      <c r="F6" s="221" t="s">
        <v>1881</v>
      </c>
    </row>
    <row r="7" spans="1:6" s="88" customFormat="1" ht="15.75">
      <c r="A7" s="144">
        <v>2</v>
      </c>
      <c r="B7" s="89" t="s">
        <v>1719</v>
      </c>
      <c r="C7" s="89" t="s">
        <v>1271</v>
      </c>
      <c r="D7" s="90">
        <v>1861</v>
      </c>
      <c r="E7" s="91"/>
      <c r="F7" s="221" t="s">
        <v>1881</v>
      </c>
    </row>
    <row r="8" spans="1:6" s="88" customFormat="1" ht="15.75">
      <c r="A8" s="144">
        <v>3</v>
      </c>
      <c r="B8" s="89" t="s">
        <v>1720</v>
      </c>
      <c r="C8" s="89" t="s">
        <v>1272</v>
      </c>
      <c r="D8" s="90">
        <v>1730</v>
      </c>
      <c r="E8" s="91"/>
      <c r="F8" s="221" t="s">
        <v>1881</v>
      </c>
    </row>
    <row r="9" spans="1:6" s="88" customFormat="1" ht="15.75">
      <c r="A9" s="144">
        <v>4</v>
      </c>
      <c r="B9" s="89" t="s">
        <v>536</v>
      </c>
      <c r="C9" s="89" t="s">
        <v>1280</v>
      </c>
      <c r="D9" s="94">
        <v>1145</v>
      </c>
      <c r="E9" s="91"/>
      <c r="F9" s="221" t="s">
        <v>1881</v>
      </c>
    </row>
    <row r="10" spans="1:6" s="88" customFormat="1" ht="15.75">
      <c r="A10" s="144">
        <v>5</v>
      </c>
      <c r="B10" s="89" t="s">
        <v>537</v>
      </c>
      <c r="C10" s="89" t="s">
        <v>1282</v>
      </c>
      <c r="D10" s="94">
        <v>1260</v>
      </c>
      <c r="E10" s="91"/>
      <c r="F10" s="221" t="s">
        <v>1881</v>
      </c>
    </row>
    <row r="11" spans="1:6" s="88" customFormat="1" ht="15.75">
      <c r="A11" s="144">
        <v>6</v>
      </c>
      <c r="B11" s="89" t="s">
        <v>1729</v>
      </c>
      <c r="C11" s="89" t="s">
        <v>1286</v>
      </c>
      <c r="D11" s="90">
        <v>1486</v>
      </c>
      <c r="E11" s="91"/>
      <c r="F11" s="221" t="s">
        <v>1881</v>
      </c>
    </row>
    <row r="12" spans="1:6" s="88" customFormat="1" ht="15.75">
      <c r="A12" s="144">
        <v>7</v>
      </c>
      <c r="B12" s="89" t="s">
        <v>1730</v>
      </c>
      <c r="C12" s="89" t="s">
        <v>1287</v>
      </c>
      <c r="D12" s="90">
        <v>1720</v>
      </c>
      <c r="E12" s="91"/>
      <c r="F12" s="221" t="s">
        <v>1881</v>
      </c>
    </row>
    <row r="13" spans="1:6" s="88" customFormat="1" ht="15.75">
      <c r="A13" s="144">
        <v>8</v>
      </c>
      <c r="B13" s="89" t="s">
        <v>1732</v>
      </c>
      <c r="C13" s="89" t="s">
        <v>1290</v>
      </c>
      <c r="D13" s="90">
        <v>3384</v>
      </c>
      <c r="E13" s="91"/>
      <c r="F13" s="221" t="s">
        <v>1881</v>
      </c>
    </row>
    <row r="14" spans="1:6" s="88" customFormat="1" ht="15.75">
      <c r="A14" s="144">
        <v>9</v>
      </c>
      <c r="B14" s="89" t="s">
        <v>1738</v>
      </c>
      <c r="C14" s="89" t="s">
        <v>1296</v>
      </c>
      <c r="D14" s="90">
        <v>1570</v>
      </c>
      <c r="E14" s="91"/>
      <c r="F14" s="221" t="s">
        <v>1881</v>
      </c>
    </row>
    <row r="15" spans="1:6" s="88" customFormat="1" ht="15.75">
      <c r="A15" s="144">
        <v>10</v>
      </c>
      <c r="B15" s="89" t="s">
        <v>538</v>
      </c>
      <c r="C15" s="89" t="s">
        <v>1297</v>
      </c>
      <c r="D15" s="90">
        <v>2234</v>
      </c>
      <c r="E15" s="91"/>
      <c r="F15" s="221" t="s">
        <v>1881</v>
      </c>
    </row>
    <row r="16" spans="1:6" s="88" customFormat="1" ht="15.75">
      <c r="A16" s="144">
        <v>11</v>
      </c>
      <c r="B16" s="89" t="s">
        <v>539</v>
      </c>
      <c r="C16" s="89" t="s">
        <v>1298</v>
      </c>
      <c r="D16" s="90">
        <v>1980</v>
      </c>
      <c r="E16" s="91"/>
      <c r="F16" s="221" t="s">
        <v>1881</v>
      </c>
    </row>
    <row r="17" spans="1:6" s="88" customFormat="1" ht="15.75">
      <c r="A17" s="144">
        <v>12</v>
      </c>
      <c r="B17" s="89" t="s">
        <v>540</v>
      </c>
      <c r="C17" s="89" t="s">
        <v>1299</v>
      </c>
      <c r="D17" s="90">
        <v>3107</v>
      </c>
      <c r="E17" s="91"/>
      <c r="F17" s="221" t="s">
        <v>1881</v>
      </c>
    </row>
    <row r="18" spans="1:6" s="88" customFormat="1" ht="15.75">
      <c r="A18" s="144">
        <v>13</v>
      </c>
      <c r="B18" s="89" t="s">
        <v>541</v>
      </c>
      <c r="C18" s="89" t="s">
        <v>1300</v>
      </c>
      <c r="D18" s="90">
        <v>1887</v>
      </c>
      <c r="E18" s="91"/>
      <c r="F18" s="221" t="s">
        <v>1881</v>
      </c>
    </row>
    <row r="19" spans="1:6" s="88" customFormat="1" ht="15.75">
      <c r="A19" s="144">
        <v>14</v>
      </c>
      <c r="B19" s="89" t="s">
        <v>542</v>
      </c>
      <c r="C19" s="89" t="s">
        <v>1301</v>
      </c>
      <c r="D19" s="90">
        <v>1417</v>
      </c>
      <c r="E19" s="91"/>
      <c r="F19" s="221" t="s">
        <v>1881</v>
      </c>
    </row>
    <row r="20" spans="1:6" s="88" customFormat="1" ht="15.75">
      <c r="A20" s="144">
        <v>15</v>
      </c>
      <c r="B20" s="89" t="s">
        <v>1739</v>
      </c>
      <c r="C20" s="89" t="s">
        <v>1302</v>
      </c>
      <c r="D20" s="90">
        <v>2098</v>
      </c>
      <c r="E20" s="91"/>
      <c r="F20" s="221" t="s">
        <v>1881</v>
      </c>
    </row>
    <row r="21" spans="1:6" s="88" customFormat="1" ht="15.75">
      <c r="A21" s="144">
        <v>16</v>
      </c>
      <c r="B21" s="88" t="s">
        <v>543</v>
      </c>
      <c r="C21" s="89" t="s">
        <v>1303</v>
      </c>
      <c r="D21" s="90">
        <v>1544</v>
      </c>
      <c r="E21" s="91"/>
      <c r="F21" s="221" t="s">
        <v>1881</v>
      </c>
    </row>
    <row r="22" spans="1:6" s="88" customFormat="1" ht="15.75">
      <c r="A22" s="144">
        <v>17</v>
      </c>
      <c r="B22" s="89" t="s">
        <v>2</v>
      </c>
      <c r="C22" s="89" t="s">
        <v>1306</v>
      </c>
      <c r="D22" s="90">
        <v>2049</v>
      </c>
      <c r="E22" s="91"/>
      <c r="F22" s="221" t="s">
        <v>1881</v>
      </c>
    </row>
    <row r="23" spans="1:6" s="88" customFormat="1" ht="15.75">
      <c r="A23" s="144">
        <v>18</v>
      </c>
      <c r="B23" s="89" t="s">
        <v>3</v>
      </c>
      <c r="C23" s="89" t="s">
        <v>1307</v>
      </c>
      <c r="D23" s="90">
        <v>2550</v>
      </c>
      <c r="E23" s="91"/>
      <c r="F23" s="221" t="s">
        <v>1881</v>
      </c>
    </row>
    <row r="24" spans="1:6" s="88" customFormat="1" ht="15.75">
      <c r="A24" s="144">
        <v>19</v>
      </c>
      <c r="B24" s="89" t="s">
        <v>545</v>
      </c>
      <c r="C24" s="89" t="s">
        <v>1310</v>
      </c>
      <c r="D24" s="90">
        <v>1922</v>
      </c>
      <c r="E24" s="91"/>
      <c r="F24" s="223" t="s">
        <v>1509</v>
      </c>
    </row>
    <row r="25" spans="1:6" s="88" customFormat="1" ht="15.75">
      <c r="A25" s="144">
        <v>20</v>
      </c>
      <c r="B25" s="89" t="s">
        <v>546</v>
      </c>
      <c r="C25" s="89" t="s">
        <v>1313</v>
      </c>
      <c r="D25" s="90">
        <v>1709</v>
      </c>
      <c r="E25" s="91"/>
      <c r="F25" s="223" t="s">
        <v>1509</v>
      </c>
    </row>
    <row r="26" spans="1:6" s="88" customFormat="1" ht="15.75">
      <c r="A26" s="144">
        <v>21</v>
      </c>
      <c r="B26" s="89" t="s">
        <v>8</v>
      </c>
      <c r="C26" s="89" t="s">
        <v>1315</v>
      </c>
      <c r="D26" s="90">
        <v>2143</v>
      </c>
      <c r="E26" s="91"/>
      <c r="F26" s="223" t="s">
        <v>1509</v>
      </c>
    </row>
    <row r="27" spans="1:6" s="88" customFormat="1" ht="15.75">
      <c r="A27" s="144">
        <v>22</v>
      </c>
      <c r="B27" s="89" t="s">
        <v>9</v>
      </c>
      <c r="C27" s="89" t="s">
        <v>1316</v>
      </c>
      <c r="D27" s="90">
        <v>2047</v>
      </c>
      <c r="E27" s="91"/>
      <c r="F27" s="223" t="s">
        <v>1509</v>
      </c>
    </row>
    <row r="28" spans="1:6" s="88" customFormat="1" ht="15.75">
      <c r="A28" s="144">
        <v>23</v>
      </c>
      <c r="B28" s="89" t="s">
        <v>547</v>
      </c>
      <c r="C28" s="89" t="s">
        <v>1318</v>
      </c>
      <c r="D28" s="90">
        <v>2108</v>
      </c>
      <c r="E28" s="91"/>
      <c r="F28" s="223" t="s">
        <v>1509</v>
      </c>
    </row>
    <row r="29" spans="1:6" s="88" customFormat="1" ht="15.75">
      <c r="A29" s="144">
        <v>24</v>
      </c>
      <c r="B29" s="89" t="s">
        <v>12</v>
      </c>
      <c r="C29" s="89" t="s">
        <v>1320</v>
      </c>
      <c r="D29" s="90">
        <v>2097</v>
      </c>
      <c r="E29" s="91"/>
      <c r="F29" s="223" t="s">
        <v>1509</v>
      </c>
    </row>
    <row r="30" spans="1:6" s="88" customFormat="1" ht="15.75">
      <c r="A30" s="144">
        <v>25</v>
      </c>
      <c r="B30" s="89" t="s">
        <v>13</v>
      </c>
      <c r="C30" s="89" t="s">
        <v>1321</v>
      </c>
      <c r="D30" s="90">
        <v>3028</v>
      </c>
      <c r="E30" s="91"/>
      <c r="F30" s="223" t="s">
        <v>1509</v>
      </c>
    </row>
    <row r="31" spans="1:6" s="172" customFormat="1" ht="15.75">
      <c r="A31" s="144">
        <v>26</v>
      </c>
      <c r="B31" s="89" t="s">
        <v>1725</v>
      </c>
      <c r="C31" s="89" t="s">
        <v>1281</v>
      </c>
      <c r="D31" s="95">
        <v>2444</v>
      </c>
      <c r="E31" s="140"/>
      <c r="F31" s="223" t="s">
        <v>1509</v>
      </c>
    </row>
    <row r="32" spans="1:6" s="172" customFormat="1" ht="15.75">
      <c r="A32" s="144">
        <v>27</v>
      </c>
      <c r="B32" s="89" t="s">
        <v>4</v>
      </c>
      <c r="C32" s="89" t="s">
        <v>1309</v>
      </c>
      <c r="D32" s="90">
        <v>1621</v>
      </c>
      <c r="E32" s="140"/>
      <c r="F32" s="223" t="s">
        <v>1509</v>
      </c>
    </row>
    <row r="33" spans="1:6" s="172" customFormat="1" ht="15.75">
      <c r="A33" s="144">
        <v>28</v>
      </c>
      <c r="B33" s="89" t="s">
        <v>11</v>
      </c>
      <c r="C33" s="89" t="s">
        <v>1319</v>
      </c>
      <c r="D33" s="90">
        <v>2300</v>
      </c>
      <c r="E33" s="140"/>
      <c r="F33" s="223" t="s">
        <v>1509</v>
      </c>
    </row>
    <row r="34" spans="1:6" s="172" customFormat="1" ht="15.75">
      <c r="A34" s="144">
        <v>29</v>
      </c>
      <c r="B34" s="89" t="s">
        <v>147</v>
      </c>
      <c r="C34" s="89" t="s">
        <v>1277</v>
      </c>
      <c r="D34" s="90">
        <v>2537</v>
      </c>
      <c r="E34" s="140"/>
      <c r="F34" s="223" t="s">
        <v>1881</v>
      </c>
    </row>
    <row r="35" spans="1:6" s="172" customFormat="1" ht="15.75">
      <c r="A35" s="144">
        <v>30</v>
      </c>
      <c r="B35" s="89" t="s">
        <v>148</v>
      </c>
      <c r="C35" s="89" t="s">
        <v>1278</v>
      </c>
      <c r="D35" s="90">
        <v>3196</v>
      </c>
      <c r="E35" s="140"/>
      <c r="F35" s="223" t="s">
        <v>1881</v>
      </c>
    </row>
    <row r="36" spans="1:6" s="172" customFormat="1" ht="15.75">
      <c r="A36" s="144">
        <v>31</v>
      </c>
      <c r="B36" s="89" t="s">
        <v>15</v>
      </c>
      <c r="C36" s="89" t="s">
        <v>1323</v>
      </c>
      <c r="D36" s="90">
        <v>1659</v>
      </c>
      <c r="E36" s="140"/>
      <c r="F36" s="223" t="s">
        <v>1881</v>
      </c>
    </row>
    <row r="37" spans="1:6" s="172" customFormat="1" ht="15.75">
      <c r="A37" s="144">
        <v>32</v>
      </c>
      <c r="B37" s="89" t="s">
        <v>1737</v>
      </c>
      <c r="C37" s="89" t="s">
        <v>1295</v>
      </c>
      <c r="D37" s="90">
        <v>1582</v>
      </c>
      <c r="E37" s="140"/>
      <c r="F37" s="223" t="s">
        <v>1881</v>
      </c>
    </row>
    <row r="38" spans="1:6" s="172" customFormat="1" ht="15.75">
      <c r="A38" s="144">
        <v>33</v>
      </c>
      <c r="B38" s="89" t="s">
        <v>146</v>
      </c>
      <c r="C38" s="89" t="s">
        <v>1276</v>
      </c>
      <c r="D38" s="90">
        <v>3606</v>
      </c>
      <c r="E38" s="140"/>
      <c r="F38" s="223" t="s">
        <v>1881</v>
      </c>
    </row>
    <row r="39" spans="1:6" s="172" customFormat="1" ht="15.75">
      <c r="A39" s="144">
        <v>34</v>
      </c>
      <c r="B39" s="89" t="s">
        <v>605</v>
      </c>
      <c r="C39" s="89" t="s">
        <v>1327</v>
      </c>
      <c r="D39" s="90">
        <v>1664</v>
      </c>
      <c r="E39" s="140"/>
      <c r="F39" s="223" t="s">
        <v>1881</v>
      </c>
    </row>
    <row r="40" spans="1:6" s="172" customFormat="1" ht="15.75">
      <c r="A40" s="144">
        <v>35</v>
      </c>
      <c r="B40" s="89" t="s">
        <v>1736</v>
      </c>
      <c r="C40" s="89" t="s">
        <v>1294</v>
      </c>
      <c r="D40" s="90">
        <v>2085</v>
      </c>
      <c r="E40" s="140"/>
      <c r="F40" s="223" t="s">
        <v>1881</v>
      </c>
    </row>
    <row r="41" spans="1:6" s="172" customFormat="1" ht="15.75">
      <c r="A41" s="144"/>
      <c r="B41" s="163"/>
      <c r="C41" s="163"/>
      <c r="D41" s="139"/>
      <c r="E41" s="140"/>
      <c r="F41" s="163"/>
    </row>
    <row r="42" s="88" customFormat="1" ht="15.75"/>
    <row r="43" spans="2:5" s="88" customFormat="1" ht="15.75">
      <c r="B43" s="89" t="s">
        <v>1860</v>
      </c>
      <c r="D43" s="96">
        <f>SUM(D6:D40)</f>
        <v>72569</v>
      </c>
      <c r="E43" s="77"/>
    </row>
    <row r="44" spans="1:4" ht="15.75">
      <c r="A44" s="88"/>
      <c r="C44" s="88"/>
      <c r="D44" s="88"/>
    </row>
    <row r="45" spans="2:4" ht="15.75">
      <c r="B45" s="467" t="s">
        <v>1881</v>
      </c>
      <c r="C45" s="128">
        <f>SUM(D6:D23)+SUM(D34:D40)</f>
        <v>51150</v>
      </c>
      <c r="D45" s="493">
        <f>C45/D43</f>
        <v>0.704846422025934</v>
      </c>
    </row>
    <row r="46" spans="2:4" ht="15.75">
      <c r="B46" s="467" t="s">
        <v>1509</v>
      </c>
      <c r="C46" s="128">
        <f>SUM(D24:D33)</f>
        <v>21419</v>
      </c>
      <c r="D46" s="493">
        <f>C46/D43</f>
        <v>0.29515357797406605</v>
      </c>
    </row>
    <row r="47" spans="2:4" ht="15.75">
      <c r="B47" s="174"/>
      <c r="C47" s="128"/>
      <c r="D47" s="49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9" sqref="B19:D21"/>
    </sheetView>
  </sheetViews>
  <sheetFormatPr defaultColWidth="8.796875" defaultRowHeight="15"/>
  <cols>
    <col min="1" max="1" width="2.796875" style="77" customWidth="1"/>
    <col min="2" max="2" width="28.3984375" style="77" customWidth="1"/>
    <col min="3" max="3" width="9.3984375" style="77" bestFit="1" customWidth="1"/>
    <col min="4" max="4" width="20.59765625" style="77" bestFit="1" customWidth="1"/>
    <col min="5" max="5" width="5.69921875" style="77" customWidth="1"/>
    <col min="6" max="6" width="17.09765625" style="77" bestFit="1" customWidth="1"/>
    <col min="7" max="16384" width="8.8984375" style="77" customWidth="1"/>
  </cols>
  <sheetData>
    <row r="1" spans="1:4" s="81" customFormat="1" ht="15.75">
      <c r="A1" s="82" t="s">
        <v>1842</v>
      </c>
      <c r="D1" s="83"/>
    </row>
    <row r="2" spans="2:6" s="81" customFormat="1" ht="15.75">
      <c r="B2" s="81" t="s">
        <v>1753</v>
      </c>
      <c r="C2" s="81" t="s">
        <v>1752</v>
      </c>
      <c r="D2" s="81" t="s">
        <v>1751</v>
      </c>
      <c r="E2" s="84"/>
      <c r="F2" s="222" t="s">
        <v>1880</v>
      </c>
    </row>
    <row r="3" spans="4:6" s="81" customFormat="1" ht="15.75">
      <c r="D3" s="84">
        <v>2016</v>
      </c>
      <c r="F3" s="112"/>
    </row>
    <row r="4" spans="1:6" ht="15.75">
      <c r="A4" s="78"/>
      <c r="D4" s="86">
        <f>SUM(D6:D15)</f>
        <v>78014</v>
      </c>
      <c r="E4" s="80"/>
      <c r="F4" s="133"/>
    </row>
    <row r="5" spans="1:5" s="129" customFormat="1" ht="15.75">
      <c r="A5" s="130"/>
      <c r="D5" s="136"/>
      <c r="E5" s="132"/>
    </row>
    <row r="6" spans="1:6" ht="15.75">
      <c r="A6" s="144">
        <v>1</v>
      </c>
      <c r="B6" s="78" t="s">
        <v>404</v>
      </c>
      <c r="C6" s="78" t="s">
        <v>656</v>
      </c>
      <c r="D6" s="86">
        <v>4045</v>
      </c>
      <c r="E6" s="80"/>
      <c r="F6" s="224" t="s">
        <v>1501</v>
      </c>
    </row>
    <row r="7" spans="1:6" ht="15.75">
      <c r="A7" s="144">
        <v>2</v>
      </c>
      <c r="B7" s="78" t="s">
        <v>406</v>
      </c>
      <c r="C7" s="78" t="s">
        <v>658</v>
      </c>
      <c r="D7" s="86">
        <v>9326</v>
      </c>
      <c r="E7" s="80"/>
      <c r="F7" s="224" t="s">
        <v>1501</v>
      </c>
    </row>
    <row r="8" spans="1:6" ht="15.75">
      <c r="A8" s="144">
        <v>3</v>
      </c>
      <c r="B8" s="78" t="s">
        <v>1771</v>
      </c>
      <c r="C8" s="78" t="s">
        <v>659</v>
      </c>
      <c r="D8" s="86">
        <v>2871</v>
      </c>
      <c r="E8" s="80"/>
      <c r="F8" s="224" t="s">
        <v>1501</v>
      </c>
    </row>
    <row r="9" spans="1:6" ht="15.75">
      <c r="A9" s="144">
        <v>4</v>
      </c>
      <c r="B9" s="78" t="s">
        <v>1763</v>
      </c>
      <c r="C9" s="78" t="s">
        <v>661</v>
      </c>
      <c r="D9" s="86">
        <v>5722</v>
      </c>
      <c r="E9" s="80"/>
      <c r="F9" s="224" t="s">
        <v>1501</v>
      </c>
    </row>
    <row r="10" spans="1:6" ht="15.75">
      <c r="A10" s="144">
        <v>5</v>
      </c>
      <c r="B10" s="78" t="s">
        <v>1764</v>
      </c>
      <c r="C10" s="78" t="s">
        <v>662</v>
      </c>
      <c r="D10" s="86">
        <v>12916</v>
      </c>
      <c r="E10" s="80"/>
      <c r="F10" s="224" t="s">
        <v>1501</v>
      </c>
    </row>
    <row r="11" spans="1:6" ht="15.75">
      <c r="A11" s="144">
        <v>6</v>
      </c>
      <c r="B11" s="98" t="s">
        <v>334</v>
      </c>
      <c r="C11" s="98" t="s">
        <v>1035</v>
      </c>
      <c r="D11" s="99">
        <v>2758</v>
      </c>
      <c r="E11" s="80"/>
      <c r="F11" s="228" t="s">
        <v>1536</v>
      </c>
    </row>
    <row r="12" spans="1:6" ht="15.75">
      <c r="A12" s="144">
        <v>7</v>
      </c>
      <c r="B12" s="78" t="s">
        <v>412</v>
      </c>
      <c r="C12" s="78" t="s">
        <v>669</v>
      </c>
      <c r="D12" s="86">
        <v>9129</v>
      </c>
      <c r="E12" s="80"/>
      <c r="F12" s="227" t="s">
        <v>1501</v>
      </c>
    </row>
    <row r="13" spans="1:6" ht="15.75">
      <c r="A13" s="144">
        <v>8</v>
      </c>
      <c r="B13" s="78" t="s">
        <v>1765</v>
      </c>
      <c r="C13" s="78" t="s">
        <v>672</v>
      </c>
      <c r="D13" s="87">
        <v>12673</v>
      </c>
      <c r="E13" s="80"/>
      <c r="F13" s="226" t="s">
        <v>1501</v>
      </c>
    </row>
    <row r="14" spans="1:6" s="174" customFormat="1" ht="15.75">
      <c r="A14" s="144">
        <v>9</v>
      </c>
      <c r="B14" s="48" t="s">
        <v>403</v>
      </c>
      <c r="C14" s="48" t="s">
        <v>653</v>
      </c>
      <c r="D14" s="58">
        <v>8139</v>
      </c>
      <c r="E14" s="132"/>
      <c r="F14" s="225" t="s">
        <v>1500</v>
      </c>
    </row>
    <row r="15" spans="1:6" s="174" customFormat="1" ht="15.75">
      <c r="A15" s="144">
        <v>10</v>
      </c>
      <c r="B15" s="48" t="s">
        <v>409</v>
      </c>
      <c r="C15" s="48" t="s">
        <v>664</v>
      </c>
      <c r="D15" s="58">
        <v>10435</v>
      </c>
      <c r="E15" s="132"/>
      <c r="F15" s="224" t="s">
        <v>1501</v>
      </c>
    </row>
    <row r="16" spans="1:5" ht="15.75">
      <c r="A16" s="144"/>
      <c r="B16" s="78"/>
      <c r="C16" s="78"/>
      <c r="D16" s="79"/>
      <c r="E16" s="80"/>
    </row>
    <row r="17" spans="1:4" ht="15.75">
      <c r="A17" s="144"/>
      <c r="B17" s="145" t="s">
        <v>1501</v>
      </c>
      <c r="D17" s="86">
        <f>SUM(D6:D15)</f>
        <v>78014</v>
      </c>
    </row>
    <row r="19" spans="2:4" ht="15.75">
      <c r="B19" s="488" t="s">
        <v>1500</v>
      </c>
      <c r="C19" s="128">
        <f>D14</f>
        <v>8139</v>
      </c>
      <c r="D19" s="493">
        <f>C19/D17</f>
        <v>0.10432742841028533</v>
      </c>
    </row>
    <row r="20" spans="2:5" ht="15.75">
      <c r="B20" s="488" t="s">
        <v>1501</v>
      </c>
      <c r="C20" s="128">
        <f>SUM(D6:D10)+D12+D13+D15</f>
        <v>67117</v>
      </c>
      <c r="D20" s="493">
        <f>C20/D17</f>
        <v>0.8603199425744097</v>
      </c>
      <c r="E20" s="80"/>
    </row>
    <row r="21" spans="2:4" ht="15.75">
      <c r="B21" s="488" t="s">
        <v>1536</v>
      </c>
      <c r="C21" s="128">
        <f>D11</f>
        <v>2758</v>
      </c>
      <c r="D21" s="493">
        <f>C21/D17</f>
        <v>0.03535262901530495</v>
      </c>
    </row>
    <row r="23" ht="15.75">
      <c r="A23" s="144"/>
    </row>
    <row r="24" ht="15.75">
      <c r="A24" s="159" t="s">
        <v>1772</v>
      </c>
    </row>
    <row r="25" ht="15.75">
      <c r="A25" s="157" t="s">
        <v>1768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Redmond, Matthew (LDBCW)</cp:lastModifiedBy>
  <cp:lastPrinted>2016-04-06T10:20:17Z</cp:lastPrinted>
  <dcterms:created xsi:type="dcterms:W3CDTF">1999-01-05T13:01:07Z</dcterms:created>
  <dcterms:modified xsi:type="dcterms:W3CDTF">2016-09-13T10:31:54Z</dcterms:modified>
  <cp:category/>
  <cp:version/>
  <cp:contentType/>
  <cp:contentStatus/>
</cp:coreProperties>
</file>